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erver10\（営業秘密）CS帳票＆点検\★出力制御\★出力制御（中国）\第３回出力抑制保証申請管理（2024.09～2025.08）予定\HP更新\"/>
    </mc:Choice>
  </mc:AlternateContent>
  <xr:revisionPtr revIDLastSave="0" documentId="8_{A23F22FA-15EC-49FC-B4C2-458245B3E3CF}" xr6:coauthVersionLast="47" xr6:coauthVersionMax="47" xr10:uidLastSave="{00000000-0000-0000-0000-000000000000}"/>
  <workbookProtection workbookAlgorithmName="SHA-512" workbookHashValue="QAU7fTJlOPuzXZ5ZmSp1wvk2RErkGatSkpJqqIyR9l4O1JqZUVUToMx2VVgHvI6zkeLhsKJF3se8u2muNxu9yA==" workbookSaltValue="tyuuvz2QOXXxOFV4UeL8bw==" workbookSpinCount="100000" lockStructure="1"/>
  <bookViews>
    <workbookView xWindow="28680" yWindow="-120" windowWidth="29040" windowHeight="15720" xr2:uid="{F61D6F8D-F93E-4B1A-8DEA-EEBFF8A495BB}"/>
  </bookViews>
  <sheets>
    <sheet name="中電_03_1" sheetId="4" r:id="rId1"/>
    <sheet name="抑制申請管理表" sheetId="1" state="hidden" r:id="rId2"/>
    <sheet name="詳細データ" sheetId="5" state="hidden" r:id="rId3"/>
  </sheets>
  <externalReferences>
    <externalReference r:id="rId4"/>
  </externalReferences>
  <definedNames>
    <definedName name="_xlnm._FilterDatabase" localSheetId="0" hidden="1">中電_03_1!$B$14:$Y$29</definedName>
    <definedName name="_xlnm._FilterDatabase" localSheetId="1" hidden="1">抑制申請管理表!$A$3:$Q$1251</definedName>
    <definedName name="_xlnm.Print_Area" localSheetId="0">中電_03_1!$B$1:$Y$43</definedName>
    <definedName name="_xlnm.Print_Area" localSheetId="1">抑制申請管理表!$A$2:$Q$1251</definedName>
    <definedName name="_xlnm.Print_Titles" localSheetId="0">中電_03_1!$1:$15</definedName>
    <definedName name="_xlnm.Print_Titles" localSheetId="1">抑制申請管理表!$2:$3</definedName>
    <definedName name="Z_40C2808C_D659_42A0_B731_D8F5177C4DD9_.wvu.FilterData" localSheetId="1" hidden="1">抑制申請管理表!$A$3:$Q$1251</definedName>
    <definedName name="Z_748B2542_3439_4008_B067_FFD6EEC69EDF_.wvu.FilterData" localSheetId="1" hidden="1">抑制申請管理表!$A$3:$Q$1251</definedName>
    <definedName name="Z_865D97E7_5F48_4751_BBED_625825B483F0_.wvu.FilterData" localSheetId="1" hidden="1">抑制申請管理表!$A$3:$Q$1251</definedName>
    <definedName name="Z_8718E15A_A9EB_4307_945F_5C1266657611_.wvu.FilterData" localSheetId="1" hidden="1">抑制申請管理表!$A$3:$Q$1251</definedName>
    <definedName name="Z_96F48D94_D6AF_4B30_9F89_D539981DEE65_.wvu.FilterData" localSheetId="0" hidden="1">中電_03_1!$B$14:$Y$29</definedName>
    <definedName name="Z_96F48D94_D6AF_4B30_9F89_D539981DEE65_.wvu.FilterData" localSheetId="1" hidden="1">抑制申請管理表!$A$3:$Q$1251</definedName>
    <definedName name="Z_96F48D94_D6AF_4B30_9F89_D539981DEE65_.wvu.PrintArea" localSheetId="0" hidden="1">中電_03_1!$B$1:$Y$43</definedName>
    <definedName name="Z_96F48D94_D6AF_4B30_9F89_D539981DEE65_.wvu.PrintArea" localSheetId="1" hidden="1">抑制申請管理表!$A$2:$Q$1251</definedName>
    <definedName name="Z_96F48D94_D6AF_4B30_9F89_D539981DEE65_.wvu.PrintTitles" localSheetId="0" hidden="1">中電_03_1!$1:$15</definedName>
    <definedName name="Z_96F48D94_D6AF_4B30_9F89_D539981DEE65_.wvu.PrintTitles" localSheetId="1" hidden="1">抑制申請管理表!$2:$3</definedName>
    <definedName name="Z_9A9C34E2_FC5B_447D_964F_FDE6053D477E_.wvu.FilterData" localSheetId="0" hidden="1">中電_03_1!$B$14:$Y$29</definedName>
    <definedName name="Z_9A9C34E2_FC5B_447D_964F_FDE6053D477E_.wvu.FilterData" localSheetId="1" hidden="1">抑制申請管理表!$A$3:$Q$1251</definedName>
    <definedName name="Z_9A9C34E2_FC5B_447D_964F_FDE6053D477E_.wvu.PrintArea" localSheetId="0" hidden="1">中電_03_1!$B$1:$Y$43</definedName>
    <definedName name="Z_9A9C34E2_FC5B_447D_964F_FDE6053D477E_.wvu.PrintArea" localSheetId="1" hidden="1">抑制申請管理表!$A$2:$Q$1251</definedName>
    <definedName name="Z_9A9C34E2_FC5B_447D_964F_FDE6053D477E_.wvu.PrintTitles" localSheetId="0" hidden="1">中電_03_1!$1:$15</definedName>
    <definedName name="Z_9A9C34E2_FC5B_447D_964F_FDE6053D477E_.wvu.PrintTitles" localSheetId="1" hidden="1">抑制申請管理表!$2:$3</definedName>
    <definedName name="Z_9BBC3CFA_F8B9_4483_923B_9723348E2C4A_.wvu.FilterData" localSheetId="1" hidden="1">抑制申請管理表!$A$3:$Q$1251</definedName>
    <definedName name="Z_B08CF12F_2487_462C_802C_29F03D3FC367_.wvu.FilterData" localSheetId="1" hidden="1">抑制申請管理表!$A$3:$Q$1251</definedName>
    <definedName name="Z_B1403EBB_D208_46D0_9A13_53F2CFB481C8_.wvu.FilterData" localSheetId="1" hidden="1">抑制申請管理表!$A$3:$Q$1251</definedName>
    <definedName name="Z_BE11B941_9764_416B_8EBD_D07AD162F223_.wvu.FilterData" localSheetId="1" hidden="1">抑制申請管理表!$A$3:$Q$1251</definedName>
    <definedName name="Z_E1AF5E48_EF8D_4CB7_97AD_7BEE83F7DEDA_.wvu.FilterData" localSheetId="1" hidden="1">抑制申請管理表!$A$3:$Q$1251</definedName>
    <definedName name="Z_EABB9532_AF77_482E_B642_345C1A8FFEC6_.wvu.Cols" localSheetId="1" hidden="1">抑制申請管理表!#REF!</definedName>
    <definedName name="Z_EABB9532_AF77_482E_B642_345C1A8FFEC6_.wvu.FilterData" localSheetId="0" hidden="1">中電_03_1!$B$14:$Y$29</definedName>
    <definedName name="Z_EABB9532_AF77_482E_B642_345C1A8FFEC6_.wvu.FilterData" localSheetId="1" hidden="1">抑制申請管理表!$A$3:$Q$1251</definedName>
    <definedName name="Z_EABB9532_AF77_482E_B642_345C1A8FFEC6_.wvu.PrintArea" localSheetId="0" hidden="1">中電_03_1!$B$1:$Y$43</definedName>
    <definedName name="Z_EABB9532_AF77_482E_B642_345C1A8FFEC6_.wvu.PrintArea" localSheetId="1" hidden="1">抑制申請管理表!$A$2:$Q$1251</definedName>
    <definedName name="Z_EABB9532_AF77_482E_B642_345C1A8FFEC6_.wvu.PrintTitles" localSheetId="0" hidden="1">中電_03_1!$1:$15</definedName>
    <definedName name="Z_EABB9532_AF77_482E_B642_345C1A8FFEC6_.wvu.PrintTitles" localSheetId="1" hidden="1">抑制申請管理表!$2:$3</definedName>
  </definedNames>
  <calcPr calcId="191029"/>
  <customWorkbookViews>
    <customWorkbookView name="豊田 聡 - 個人用ビュー" guid="{9A9C34E2-FC5B-447D-964F-FDE6053D477E}" mergeInterval="0" personalView="1" maximized="1" xWindow="1912" yWindow="-8" windowWidth="1858" windowHeight="1096" activeSheetId="4"/>
    <customWorkbookView name="深川 隆行 - 個人用ビュー" guid="{EABB9532-AF77-482E-B642-345C1A8FFEC6}" mergeInterval="0" personalView="1" maximized="1" xWindow="-8" yWindow="-8" windowWidth="1936" windowHeight="1056" activeSheetId="1"/>
    <customWorkbookView name="佐藤 陽菜 - 個人用ビュー" guid="{96F48D94-D6AF-4B30-9F89-D539981DEE65}"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1" l="1"/>
  <c r="P1239" i="1"/>
  <c r="P1240" i="1"/>
  <c r="P1241" i="1"/>
  <c r="P1242" i="1"/>
  <c r="P1243" i="1"/>
  <c r="P1244" i="1"/>
  <c r="P1245" i="1"/>
  <c r="P1246" i="1"/>
  <c r="P1247" i="1"/>
  <c r="P8" i="1"/>
  <c r="H21" i="5"/>
  <c r="H20" i="5"/>
  <c r="H19" i="5"/>
  <c r="H18" i="5"/>
  <c r="H17" i="5"/>
  <c r="H16" i="5"/>
  <c r="H15" i="5"/>
  <c r="H14" i="5"/>
  <c r="H13" i="5"/>
  <c r="H12" i="5"/>
  <c r="H11" i="5"/>
  <c r="H10" i="5"/>
  <c r="H9" i="5"/>
  <c r="H8" i="5"/>
  <c r="H7" i="5"/>
  <c r="H6" i="5"/>
  <c r="H5" i="5"/>
  <c r="H4" i="5"/>
  <c r="H3" i="5"/>
  <c r="H2" i="5"/>
  <c r="P1228" i="1" l="1"/>
  <c r="B1246" i="1"/>
  <c r="B1247" i="1"/>
  <c r="B1248" i="1"/>
  <c r="B1249" i="1"/>
  <c r="B1250" i="1"/>
  <c r="B1251" i="1"/>
  <c r="B1228" i="1"/>
  <c r="B1229" i="1"/>
  <c r="B1230" i="1"/>
  <c r="B1231" i="1"/>
  <c r="B1232" i="1"/>
  <c r="B1233" i="1"/>
  <c r="B1234" i="1"/>
  <c r="B1235" i="1"/>
  <c r="B1236" i="1"/>
  <c r="B1237" i="1"/>
  <c r="B1238" i="1"/>
  <c r="B1239" i="1"/>
  <c r="B1240" i="1"/>
  <c r="B1241" i="1"/>
  <c r="B1242" i="1"/>
  <c r="B1243" i="1"/>
  <c r="B1244" i="1"/>
  <c r="B1245" i="1"/>
  <c r="P6" i="1" l="1"/>
  <c r="P7" i="1"/>
  <c r="P9" i="1"/>
  <c r="P10" i="1"/>
  <c r="P11" i="1"/>
  <c r="P12" i="1"/>
  <c r="P13" i="1"/>
  <c r="P14" i="1"/>
  <c r="P15" i="1"/>
  <c r="P16" i="1"/>
  <c r="P17" i="1"/>
  <c r="P18" i="1"/>
  <c r="P19" i="1"/>
  <c r="P20" i="1"/>
  <c r="P21" i="1"/>
  <c r="P22" i="1"/>
  <c r="P23" i="1"/>
  <c r="P24" i="1"/>
  <c r="P25" i="1"/>
  <c r="P26" i="1"/>
  <c r="P27" i="1"/>
  <c r="P28" i="1"/>
  <c r="P29" i="1"/>
  <c r="P30"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6" i="1"/>
  <c r="P1217" i="1"/>
  <c r="P1218" i="1"/>
  <c r="P1219" i="1"/>
  <c r="P1220" i="1"/>
  <c r="P1221" i="1"/>
  <c r="P1222" i="1"/>
  <c r="P1223" i="1"/>
  <c r="P1224" i="1"/>
  <c r="P1225" i="1"/>
  <c r="P1226" i="1"/>
  <c r="P1227" i="1"/>
  <c r="P1229" i="1"/>
  <c r="P1230" i="1"/>
  <c r="P1231" i="1"/>
  <c r="P1233" i="1"/>
  <c r="P1234" i="1"/>
  <c r="P1235" i="1"/>
  <c r="P1236" i="1"/>
  <c r="P1237" i="1"/>
  <c r="P1238" i="1"/>
  <c r="P5" i="1"/>
  <c r="P4" i="1"/>
  <c r="AJ6" i="4" l="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4" i="1"/>
  <c r="AJ9" i="4" l="1"/>
  <c r="AU8" i="4" s="1"/>
  <c r="O11" i="4" l="1"/>
  <c r="AT8" i="4"/>
  <c r="AM8" i="4"/>
  <c r="AL8" i="4"/>
  <c r="AQ8" i="4"/>
  <c r="U10" i="4" s="1"/>
  <c r="AS8" i="4"/>
  <c r="AK8" i="4"/>
  <c r="AJ8" i="4"/>
  <c r="AP8" i="4"/>
  <c r="AO8" i="4"/>
  <c r="AN8" i="4"/>
  <c r="J17" i="4" l="1"/>
  <c r="J25" i="4"/>
  <c r="J18" i="4"/>
  <c r="J26" i="4"/>
  <c r="J19" i="4"/>
  <c r="J27" i="4"/>
  <c r="J21" i="4"/>
  <c r="J20" i="4"/>
  <c r="J16" i="4"/>
  <c r="J24" i="4"/>
  <c r="J22" i="4"/>
  <c r="J23" i="4"/>
  <c r="AJ16" i="4"/>
  <c r="AJ19" i="4" l="1"/>
  <c r="K7" i="4"/>
  <c r="R8" i="4"/>
  <c r="G8" i="4"/>
  <c r="G10" i="4"/>
  <c r="K6" i="4"/>
  <c r="L16" i="4" s="1"/>
  <c r="O16" i="4" s="1"/>
  <c r="A17" i="4" l="1"/>
  <c r="AK17" i="4" s="1"/>
  <c r="A23" i="4"/>
  <c r="AK23" i="4" s="1"/>
  <c r="AJ17" i="4"/>
  <c r="A19" i="4"/>
  <c r="AK19" i="4" s="1"/>
  <c r="A24" i="4"/>
  <c r="AK24" i="4" s="1"/>
  <c r="A27" i="4"/>
  <c r="AK27" i="4" s="1"/>
  <c r="AJ18" i="4"/>
  <c r="AJ22" i="4"/>
  <c r="A25" i="4"/>
  <c r="AK25" i="4" s="1"/>
  <c r="A20" i="4"/>
  <c r="AK20" i="4" s="1"/>
  <c r="AJ23" i="4"/>
  <c r="AJ27" i="4"/>
  <c r="AJ21" i="4"/>
  <c r="AJ25" i="4"/>
  <c r="AJ26" i="4"/>
  <c r="AJ24" i="4"/>
  <c r="AJ20" i="4"/>
  <c r="A22" i="4"/>
  <c r="AK22" i="4" s="1"/>
  <c r="A26" i="4"/>
  <c r="AK26" i="4" s="1"/>
  <c r="A18" i="4"/>
  <c r="AK18" i="4" s="1"/>
  <c r="A21" i="4"/>
  <c r="AK21" i="4" s="1"/>
  <c r="A16" i="4"/>
  <c r="AK16" i="4" s="1"/>
  <c r="Z16" i="4" s="1"/>
  <c r="L27" i="4"/>
  <c r="O27" i="4" s="1"/>
  <c r="L25" i="4"/>
  <c r="O25" i="4" s="1"/>
  <c r="L23" i="4"/>
  <c r="O23" i="4" s="1"/>
  <c r="L20" i="4"/>
  <c r="O20" i="4" s="1"/>
  <c r="L18" i="4"/>
  <c r="O18" i="4" s="1"/>
  <c r="L24" i="4"/>
  <c r="O24" i="4" s="1"/>
  <c r="L22" i="4"/>
  <c r="O22" i="4" s="1"/>
  <c r="L26" i="4"/>
  <c r="O26" i="4" s="1"/>
  <c r="L17" i="4"/>
  <c r="O17" i="4" s="1"/>
  <c r="L21" i="4"/>
  <c r="O21" i="4" s="1"/>
  <c r="L19" i="4"/>
  <c r="O19" i="4" s="1"/>
  <c r="U16" i="4"/>
  <c r="Z26" i="4" l="1"/>
  <c r="Z19" i="4"/>
  <c r="Z23" i="4"/>
  <c r="Z17" i="4"/>
  <c r="Z27" i="4"/>
  <c r="Z24" i="4"/>
  <c r="Z18" i="4"/>
  <c r="Z20" i="4"/>
  <c r="Z22" i="4"/>
  <c r="Z21" i="4"/>
  <c r="Z25" i="4"/>
  <c r="U26" i="4"/>
  <c r="AL26" i="4" s="1"/>
  <c r="U20" i="4"/>
  <c r="AL20" i="4" s="1"/>
  <c r="U24" i="4"/>
  <c r="AL24" i="4" s="1"/>
  <c r="U17" i="4"/>
  <c r="AL17" i="4" s="1"/>
  <c r="U27" i="4"/>
  <c r="AL27" i="4" s="1"/>
  <c r="U18" i="4"/>
  <c r="AL18" i="4" s="1"/>
  <c r="U21" i="4"/>
  <c r="AL21" i="4" s="1"/>
  <c r="U23" i="4"/>
  <c r="AL23" i="4" s="1"/>
  <c r="U19" i="4"/>
  <c r="AL19" i="4" s="1"/>
  <c r="U22" i="4"/>
  <c r="AL22" i="4" s="1"/>
  <c r="U25" i="4"/>
  <c r="AL25" i="4" s="1"/>
  <c r="AL16" i="4"/>
  <c r="AL28" i="4" l="1"/>
  <c r="U28" i="4"/>
  <c r="AR8" i="4" l="1"/>
  <c r="M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矢野 あゆみ</author>
  </authors>
  <commentList>
    <comment ref="F305" authorId="0" shapeId="0" xr:uid="{F6D8782E-4012-4436-939E-DF40CF50A149}">
      <text>
        <r>
          <rPr>
            <b/>
            <sz val="9"/>
            <color indexed="81"/>
            <rFont val="MS P ゴシック"/>
            <family val="3"/>
            <charset val="128"/>
          </rPr>
          <t>2025/7/11
所有者変更届の提出あり。
㈱Ｅａｒｔｈ　Ｄｒｅａｍｓ→梅村翔子（㈱Ｅａｒｔｈ　Ｄｒｅａｍｓ役員）
第3回分より名義変更。</t>
        </r>
      </text>
    </comment>
  </commentList>
</comments>
</file>

<file path=xl/sharedStrings.xml><?xml version="1.0" encoding="utf-8"?>
<sst xmlns="http://schemas.openxmlformats.org/spreadsheetml/2006/main" count="12283" uniqueCount="4514">
  <si>
    <t>管理番号</t>
    <rPh sb="0" eb="2">
      <t>カンリ</t>
    </rPh>
    <rPh sb="2" eb="4">
      <t>バンゴウ</t>
    </rPh>
    <phoneticPr fontId="4"/>
  </si>
  <si>
    <t>加入番号</t>
    <rPh sb="0" eb="2">
      <t>カニュウ</t>
    </rPh>
    <rPh sb="2" eb="4">
      <t>バンゴウ</t>
    </rPh>
    <phoneticPr fontId="2"/>
  </si>
  <si>
    <t>PASS</t>
  </si>
  <si>
    <t>工番</t>
    <rPh sb="0" eb="2">
      <t>コウバン</t>
    </rPh>
    <phoneticPr fontId="2"/>
  </si>
  <si>
    <t>名称</t>
    <rPh sb="0" eb="2">
      <t>メイショウ</t>
    </rPh>
    <phoneticPr fontId="2"/>
  </si>
  <si>
    <t>連系日</t>
    <rPh sb="0" eb="1">
      <t>フチ</t>
    </rPh>
    <phoneticPr fontId="2"/>
  </si>
  <si>
    <t>容量</t>
    <rPh sb="0" eb="2">
      <t>ヨウリョウ</t>
    </rPh>
    <phoneticPr fontId="2"/>
  </si>
  <si>
    <t>kW区分</t>
    <rPh sb="2" eb="4">
      <t>クブン</t>
    </rPh>
    <phoneticPr fontId="7"/>
  </si>
  <si>
    <t>エリア</t>
  </si>
  <si>
    <t>備考</t>
    <rPh sb="0" eb="2">
      <t>ビコウ</t>
    </rPh>
    <phoneticPr fontId="6"/>
  </si>
  <si>
    <t>請求合計</t>
    <rPh sb="0" eb="2">
      <t>セイキュウ</t>
    </rPh>
    <rPh sb="2" eb="4">
      <t>ゴウケイ</t>
    </rPh>
    <phoneticPr fontId="4"/>
  </si>
  <si>
    <t>合同会社パワーロジコム</t>
  </si>
  <si>
    <t>50～2000</t>
    <phoneticPr fontId="6"/>
  </si>
  <si>
    <t>広島県</t>
    <phoneticPr fontId="6"/>
  </si>
  <si>
    <t>㈱ジェネスト</t>
  </si>
  <si>
    <t>10～50KW</t>
    <phoneticPr fontId="6"/>
  </si>
  <si>
    <t>岡山県</t>
    <phoneticPr fontId="6"/>
  </si>
  <si>
    <t>岩手川グループ㈲</t>
  </si>
  <si>
    <t>横田　美千子</t>
  </si>
  <si>
    <t>谷口　澄子</t>
  </si>
  <si>
    <t>柳岡　隆司</t>
  </si>
  <si>
    <t>㈲大井水産</t>
  </si>
  <si>
    <t>㈱アースネットエコロジー</t>
  </si>
  <si>
    <t>三矢オート㈱</t>
  </si>
  <si>
    <t>茅野　直</t>
  </si>
  <si>
    <t>㈱エー・プラン</t>
  </si>
  <si>
    <t>林酒造㈱</t>
  </si>
  <si>
    <t>弘安企業㈱</t>
  </si>
  <si>
    <t>虫明　照道</t>
  </si>
  <si>
    <t>葛原　伸哉</t>
  </si>
  <si>
    <t>後藤　佳久</t>
  </si>
  <si>
    <t>船越　定明</t>
  </si>
  <si>
    <t>鳥取県</t>
    <phoneticPr fontId="6"/>
  </si>
  <si>
    <t>㈱竹下生コン</t>
  </si>
  <si>
    <t>久保　隆子</t>
  </si>
  <si>
    <t>㈲広岡重機</t>
  </si>
  <si>
    <t>㈱Ｋ・コミュニティ</t>
  </si>
  <si>
    <t>㈲ニシカワ</t>
  </si>
  <si>
    <t>島根県</t>
    <phoneticPr fontId="6"/>
  </si>
  <si>
    <t>渡里　正盛</t>
  </si>
  <si>
    <t>さんさん自然エネルギー合同会社</t>
  </si>
  <si>
    <t>松田ガス㈱</t>
  </si>
  <si>
    <t>㈱エクスパートナー</t>
  </si>
  <si>
    <t>廣田　昭彦</t>
  </si>
  <si>
    <t>梶原　彰</t>
  </si>
  <si>
    <t>宿野　寿樹</t>
  </si>
  <si>
    <t>藤本　茂</t>
  </si>
  <si>
    <t>伊勢谷　春樹</t>
  </si>
  <si>
    <t>川口　佑太</t>
  </si>
  <si>
    <t>㈱ポストごはんの里</t>
  </si>
  <si>
    <t>新内　隆久</t>
  </si>
  <si>
    <t>永井　理博</t>
  </si>
  <si>
    <t>新畑　仁史</t>
  </si>
  <si>
    <t>森川　浩美</t>
  </si>
  <si>
    <t>㈱ガクセンター</t>
  </si>
  <si>
    <t>㈱広庄</t>
  </si>
  <si>
    <t>㈱竹田電機工業所</t>
  </si>
  <si>
    <t>谷　孝夫</t>
  </si>
  <si>
    <t>谷山　伸広</t>
  </si>
  <si>
    <t>泓田　水花</t>
  </si>
  <si>
    <t>㈲ウエモト</t>
  </si>
  <si>
    <t>安藤　勝広</t>
  </si>
  <si>
    <t>風神　靖司</t>
  </si>
  <si>
    <t>徳島県</t>
    <phoneticPr fontId="6"/>
  </si>
  <si>
    <t>医療法人桃樹会　大守クリニック</t>
  </si>
  <si>
    <t>梶原　達雄</t>
  </si>
  <si>
    <t>高原　啓嗣</t>
  </si>
  <si>
    <t>佐伯蒟蒻㈲</t>
  </si>
  <si>
    <t>オー・テック㈱</t>
  </si>
  <si>
    <t>久谷　元郎</t>
  </si>
  <si>
    <t>向島　睦磨</t>
  </si>
  <si>
    <t>㈲マック</t>
  </si>
  <si>
    <t>㈲かざぐるま</t>
  </si>
  <si>
    <t>余越　誠壮</t>
  </si>
  <si>
    <t>渡口　倫咲</t>
  </si>
  <si>
    <t>山口県</t>
    <phoneticPr fontId="6"/>
  </si>
  <si>
    <t>愛媛県</t>
    <phoneticPr fontId="6"/>
  </si>
  <si>
    <t>那須　良行</t>
  </si>
  <si>
    <t>木南　廣行</t>
  </si>
  <si>
    <t>室木　芳晴</t>
    <phoneticPr fontId="4"/>
  </si>
  <si>
    <t>小野　俊哉</t>
  </si>
  <si>
    <t>㈱ハウスメイト</t>
  </si>
  <si>
    <t>㈲信長興業</t>
  </si>
  <si>
    <t>林　英紀</t>
  </si>
  <si>
    <t>㈲バン・ウォーク</t>
  </si>
  <si>
    <t>庄原ステンレス工業㈱</t>
  </si>
  <si>
    <t>㈱日本海通商</t>
  </si>
  <si>
    <t>㈲ヤマモト工業</t>
  </si>
  <si>
    <t>後楽運輸㈱</t>
  </si>
  <si>
    <t>利守　正安</t>
  </si>
  <si>
    <t>㈱青山電気</t>
  </si>
  <si>
    <t>輝本　善文</t>
  </si>
  <si>
    <t>秋田　明大</t>
  </si>
  <si>
    <t>西島　暁</t>
  </si>
  <si>
    <t>瀬尾　浩康</t>
  </si>
  <si>
    <t>福山熱煉工業㈱</t>
  </si>
  <si>
    <t>㈲共立</t>
  </si>
  <si>
    <t>岡田　直樹</t>
  </si>
  <si>
    <t>金田　洋二</t>
  </si>
  <si>
    <t>戸田　敏之</t>
  </si>
  <si>
    <t>㈲パッソコーポレーション</t>
  </si>
  <si>
    <t>谷山　亮</t>
  </si>
  <si>
    <t>㈱出来商店</t>
  </si>
  <si>
    <t>十川　和幸</t>
  </si>
  <si>
    <t>㈱中村解体</t>
  </si>
  <si>
    <t>トーソク不動産㈱</t>
  </si>
  <si>
    <t>田中　陽一郎</t>
  </si>
  <si>
    <t>岡光　榮一</t>
  </si>
  <si>
    <t>㈱オオバクリエイティブ</t>
  </si>
  <si>
    <t>竹原　美津子</t>
  </si>
  <si>
    <t>竹原　博美</t>
  </si>
  <si>
    <t>後藤石油㈱</t>
  </si>
  <si>
    <t>松田　修三</t>
  </si>
  <si>
    <t>大島　哲也</t>
  </si>
  <si>
    <t>㈲光陽</t>
  </si>
  <si>
    <t>大山　正紀</t>
  </si>
  <si>
    <t>山本　輝也</t>
  </si>
  <si>
    <t>㈱カナダニ</t>
  </si>
  <si>
    <t>大上　明則</t>
  </si>
  <si>
    <t>山本　貴史</t>
  </si>
  <si>
    <t>㈱オオクラ</t>
  </si>
  <si>
    <t>藤井　盛良</t>
  </si>
  <si>
    <t>原田　淳</t>
  </si>
  <si>
    <t>㈱クロマ</t>
  </si>
  <si>
    <t>㈱祐徳</t>
  </si>
  <si>
    <t>㈱タカ橋精機</t>
  </si>
  <si>
    <t>㈱水巧技術コンサルタント</t>
  </si>
  <si>
    <t>森川　貞登</t>
  </si>
  <si>
    <t>おおたけ㈱</t>
  </si>
  <si>
    <t>㈱小郡不動産</t>
  </si>
  <si>
    <t>原田　明夫</t>
  </si>
  <si>
    <t>㈱フジモリ</t>
  </si>
  <si>
    <t>本郷不動産㈲</t>
  </si>
  <si>
    <t>横尾　綾美</t>
  </si>
  <si>
    <t>増本　玄治</t>
  </si>
  <si>
    <t>山本　雅彦</t>
  </si>
  <si>
    <t>今村　信将</t>
  </si>
  <si>
    <t>青山　仁</t>
  </si>
  <si>
    <t>窪田　智恵美</t>
  </si>
  <si>
    <t>横山　聡子</t>
  </si>
  <si>
    <t>㈱あけぼの</t>
  </si>
  <si>
    <t>上田　耕司</t>
  </si>
  <si>
    <t>中村　逸樹</t>
  </si>
  <si>
    <t>竹下　浩二</t>
  </si>
  <si>
    <t>森岡　淳一</t>
  </si>
  <si>
    <t>藪本　大輔</t>
  </si>
  <si>
    <t>上田　孝子</t>
  </si>
  <si>
    <t>中川　学</t>
  </si>
  <si>
    <t>寺本　拓生</t>
  </si>
  <si>
    <t>合同会社チルドレンズ・ＰＰＰ・パートナーズ</t>
  </si>
  <si>
    <t>㈱イタガキ建設コンサルタント</t>
  </si>
  <si>
    <t>広島港運倉庫㈱</t>
  </si>
  <si>
    <t>柿野上　英世</t>
  </si>
  <si>
    <t>亀石　昌義</t>
  </si>
  <si>
    <t>安東　徹</t>
  </si>
  <si>
    <t>㈱総合メンテナンス</t>
  </si>
  <si>
    <t>後藤　孝子</t>
  </si>
  <si>
    <t>アコオビジネスコンサルティング㈱</t>
  </si>
  <si>
    <t>柿野上　克己</t>
  </si>
  <si>
    <t>神田　優子</t>
  </si>
  <si>
    <t>神田　仁美</t>
  </si>
  <si>
    <t>窪田　知巳</t>
  </si>
  <si>
    <t>松田石油㈱</t>
  </si>
  <si>
    <t>瀧川　雅英</t>
  </si>
  <si>
    <t>㈱クリーンエネルギー山口</t>
  </si>
  <si>
    <t>㈱アイヤマ</t>
  </si>
  <si>
    <t>㈱あべダンボール</t>
  </si>
  <si>
    <t>小谷　真</t>
  </si>
  <si>
    <t>平岡　祐哉</t>
  </si>
  <si>
    <t>黒角　直樹</t>
  </si>
  <si>
    <t>㈱Ｒ－テック</t>
  </si>
  <si>
    <t>㈱プレジャー</t>
  </si>
  <si>
    <t>藤井　積</t>
  </si>
  <si>
    <t>ラボテック㈱</t>
  </si>
  <si>
    <t>小原　文博</t>
  </si>
  <si>
    <t>多川　幸雄</t>
  </si>
  <si>
    <t>富田印刷㈱</t>
  </si>
  <si>
    <t>大塚　正博</t>
  </si>
  <si>
    <t>岡本　透</t>
  </si>
  <si>
    <t>㈲能美工作所</t>
  </si>
  <si>
    <t>農事組合法人三共グリーン</t>
  </si>
  <si>
    <t>㈱サンハウス</t>
  </si>
  <si>
    <t>--</t>
  </si>
  <si>
    <t>呉川　峰春</t>
  </si>
  <si>
    <t>㈱ＮＥＸＴ　ＩＮＮＯＶＡＴＩＯＮ</t>
  </si>
  <si>
    <t>村川　琢也</t>
  </si>
  <si>
    <t>（同）ｉｎｃｏｎｔｒｏ</t>
  </si>
  <si>
    <t>㈲岡田工業</t>
  </si>
  <si>
    <t>ダイイチ興産㈱</t>
  </si>
  <si>
    <t>㈱岡山楷進予備校</t>
  </si>
  <si>
    <t>㈱妹尾モータース</t>
  </si>
  <si>
    <t>柴田　佳明</t>
  </si>
  <si>
    <t>高元　美喜雄</t>
  </si>
  <si>
    <t>佃　昌弘</t>
  </si>
  <si>
    <t>㈱井口産交</t>
  </si>
  <si>
    <t>㈲ビーエム</t>
  </si>
  <si>
    <t>広島ボデーパーツ㈱</t>
  </si>
  <si>
    <t>㈲真食</t>
  </si>
  <si>
    <t>村上　基広</t>
  </si>
  <si>
    <t>池村　郁夫</t>
  </si>
  <si>
    <t>㈲中元機工</t>
  </si>
  <si>
    <t>㈱エスエイチエス</t>
  </si>
  <si>
    <t>光陽建設㈱</t>
  </si>
  <si>
    <t>（資）福寿万記の里</t>
  </si>
  <si>
    <t>㈲和気環境サービス</t>
  </si>
  <si>
    <t>ニッケン食品㈱</t>
  </si>
  <si>
    <t>㈱三愛</t>
  </si>
  <si>
    <t>㈲シムズ中国</t>
  </si>
  <si>
    <t>谷口　清孝</t>
  </si>
  <si>
    <t>㈲トッツ</t>
  </si>
  <si>
    <t>㈱浜田運送</t>
  </si>
  <si>
    <t>五島　正道</t>
  </si>
  <si>
    <t>丸子　善和</t>
  </si>
  <si>
    <t>㈱ハーブル</t>
  </si>
  <si>
    <t>㈱フィオーリ</t>
  </si>
  <si>
    <t>㈲大熊工業</t>
  </si>
  <si>
    <t>㈲脇本電気工事</t>
  </si>
  <si>
    <t>㈲光第一ドライ</t>
  </si>
  <si>
    <t>高元　建二</t>
  </si>
  <si>
    <t>（福）めやす箱</t>
  </si>
  <si>
    <t>㈱やしき</t>
  </si>
  <si>
    <t>松原　博男</t>
  </si>
  <si>
    <t>倉本　朋招</t>
  </si>
  <si>
    <t>長井　俊彦</t>
  </si>
  <si>
    <t>ｷ806FG　の増設（25.97+7.42＝33.39）</t>
    <rPh sb="8" eb="10">
      <t>ゾウセツ</t>
    </rPh>
    <phoneticPr fontId="3"/>
  </si>
  <si>
    <t>畑　哲治</t>
  </si>
  <si>
    <t>今井　加代子</t>
  </si>
  <si>
    <t>大田　章</t>
  </si>
  <si>
    <t>㈱セブン</t>
  </si>
  <si>
    <t>山本　泰久</t>
  </si>
  <si>
    <t>藤井　登</t>
  </si>
  <si>
    <t>㈱中国ホンダ販売</t>
  </si>
  <si>
    <t>梅村　翔子</t>
  </si>
  <si>
    <t>㈲コアティ建築設計</t>
  </si>
  <si>
    <t>平田　れい子</t>
  </si>
  <si>
    <t>㈱大宝組</t>
  </si>
  <si>
    <t>濱井　大輔</t>
  </si>
  <si>
    <t>㈲大野屋商店</t>
  </si>
  <si>
    <t>金城　剛哲</t>
  </si>
  <si>
    <t>岡　正恒</t>
  </si>
  <si>
    <t>長安　啓治</t>
  </si>
  <si>
    <t>ＰＲＩＭＥ　ＥＭＯＴＩＯＮ</t>
  </si>
  <si>
    <t>虫明　純一朗</t>
  </si>
  <si>
    <t>㈲備南農産</t>
  </si>
  <si>
    <t>㈲菅</t>
  </si>
  <si>
    <t>吉田　敦</t>
  </si>
  <si>
    <t>近藤　宏</t>
  </si>
  <si>
    <t>土本　慎也</t>
  </si>
  <si>
    <t>大谷　憲行</t>
  </si>
  <si>
    <t>国岡　晃行</t>
  </si>
  <si>
    <t>天堂工業㈱</t>
  </si>
  <si>
    <t>中川　義朗</t>
  </si>
  <si>
    <t>朝日サービス㈱</t>
  </si>
  <si>
    <t>高知県</t>
    <phoneticPr fontId="6"/>
  </si>
  <si>
    <t>山川　典子</t>
  </si>
  <si>
    <t>㈲ガレージサトウ</t>
  </si>
  <si>
    <t>渡邊　直樹</t>
  </si>
  <si>
    <t>川本　賢</t>
  </si>
  <si>
    <t>香川県</t>
    <phoneticPr fontId="6"/>
  </si>
  <si>
    <t>岡本農園（同）</t>
  </si>
  <si>
    <t>㈱ウエストヒルＨＴ</t>
  </si>
  <si>
    <t>㈲ワイ・エイチ・ケイ・コーポレーション</t>
  </si>
  <si>
    <t>穴迫　隆史</t>
  </si>
  <si>
    <t>藤原　満</t>
  </si>
  <si>
    <t>㈲吉岡鉄工所</t>
  </si>
  <si>
    <t>㈱ミカワプロダクト</t>
  </si>
  <si>
    <t>日栄興業㈱</t>
  </si>
  <si>
    <t>㈱伸栄興産</t>
  </si>
  <si>
    <t>㈲戸田商行</t>
  </si>
  <si>
    <t>北川　香央里</t>
  </si>
  <si>
    <t>㈲林石材店</t>
  </si>
  <si>
    <t>永田　正子</t>
  </si>
  <si>
    <t>勝矢　吏</t>
  </si>
  <si>
    <t>東　志摩</t>
  </si>
  <si>
    <t>（同）アイプラス</t>
  </si>
  <si>
    <t>㈲マツカワ</t>
  </si>
  <si>
    <t>㈲ＩＴＯテクノ</t>
  </si>
  <si>
    <t>㈱サンライトムラカワ</t>
  </si>
  <si>
    <t>河菜海運㈱</t>
  </si>
  <si>
    <t>㈱ツルサキ</t>
  </si>
  <si>
    <t>㈲鹿野アグリ</t>
  </si>
  <si>
    <t>藤本　邦義</t>
  </si>
  <si>
    <t>㈱ジュネス商事</t>
  </si>
  <si>
    <t>十川　美和</t>
  </si>
  <si>
    <t>早水　瞳</t>
  </si>
  <si>
    <t>㈲サイトウ</t>
  </si>
  <si>
    <t>（医）かめ山こどもクリニック</t>
  </si>
  <si>
    <t>全秦通商㈱</t>
  </si>
  <si>
    <t>橋本　龍吾</t>
  </si>
  <si>
    <t>中川　裕之</t>
  </si>
  <si>
    <t>森貞　明美</t>
  </si>
  <si>
    <t>㈱ネクストドア</t>
  </si>
  <si>
    <t>松田不動産㈱</t>
  </si>
  <si>
    <t>㈲北新</t>
  </si>
  <si>
    <t>㈲橋本飲料商会</t>
  </si>
  <si>
    <t>㈱アービング</t>
  </si>
  <si>
    <t>㈱センシブリティ</t>
  </si>
  <si>
    <t>稲尾　いづみ</t>
  </si>
  <si>
    <t>長瀬　賢三</t>
  </si>
  <si>
    <t>名倉　浩明</t>
  </si>
  <si>
    <t>矢張　敦</t>
  </si>
  <si>
    <t>江口　里美</t>
  </si>
  <si>
    <t>中川製袋化工㈱</t>
  </si>
  <si>
    <t>永田　美穂子</t>
  </si>
  <si>
    <t>藤本　光男</t>
  </si>
  <si>
    <t>門田　謙吾</t>
  </si>
  <si>
    <t>ペ　學泰</t>
  </si>
  <si>
    <t>㈲イエス</t>
  </si>
  <si>
    <t>林　克彦</t>
  </si>
  <si>
    <t>㈲システムユニット商事</t>
  </si>
  <si>
    <t>澁谷　文久</t>
  </si>
  <si>
    <t>㈲やなわけ染色</t>
  </si>
  <si>
    <t>梅田　勝明</t>
  </si>
  <si>
    <t>松本㈱</t>
  </si>
  <si>
    <t>池庄司　正樹</t>
  </si>
  <si>
    <t>木原　洋子</t>
  </si>
  <si>
    <t>㈲サンワーク</t>
  </si>
  <si>
    <t>村川　ひとみ</t>
  </si>
  <si>
    <t>エイジトレーディング㈱</t>
  </si>
  <si>
    <t>丸山　頼隆</t>
  </si>
  <si>
    <t>中村　清英</t>
  </si>
  <si>
    <t>紙永　誠</t>
  </si>
  <si>
    <t>㈱クボタ製作所</t>
  </si>
  <si>
    <t>㈲鹿野ファーム</t>
  </si>
  <si>
    <t>㈱みとも</t>
  </si>
  <si>
    <t>八千代産直市場㈱</t>
  </si>
  <si>
    <t>丸徳海苔㈱</t>
  </si>
  <si>
    <t>㈲高宮運送</t>
  </si>
  <si>
    <t>相賀　秀樹</t>
  </si>
  <si>
    <t>㈱心光食品</t>
  </si>
  <si>
    <t>㈱オビエ</t>
  </si>
  <si>
    <t>㈱岡山みどり製本</t>
  </si>
  <si>
    <t>盛上　政英</t>
  </si>
  <si>
    <t>㈲サカテ</t>
  </si>
  <si>
    <t>㈲園楽</t>
  </si>
  <si>
    <t>㈱トータルパートナーズ</t>
  </si>
  <si>
    <t>重田　誠</t>
  </si>
  <si>
    <t>池田　晋也</t>
  </si>
  <si>
    <t>中原　節子</t>
  </si>
  <si>
    <t>㈱ジージェーキャメルコーポレーション</t>
  </si>
  <si>
    <t>藤井　伸</t>
  </si>
  <si>
    <t>㈱スクエアイノベーション</t>
  </si>
  <si>
    <t>㈲エフケイケイ物流</t>
  </si>
  <si>
    <t>㈱愛優会</t>
  </si>
  <si>
    <t>㈲ＴＣＯ</t>
  </si>
  <si>
    <t>牧山モータース</t>
  </si>
  <si>
    <t>㈱ジラソルケア</t>
  </si>
  <si>
    <t>㈲アソシエ</t>
  </si>
  <si>
    <t>㈲創榮</t>
  </si>
  <si>
    <t>㈱シンキテック</t>
  </si>
  <si>
    <t>ＳＯＮエンジニアリング㈱</t>
  </si>
  <si>
    <t>神子　忠義</t>
  </si>
  <si>
    <t>岡山検査㈲</t>
  </si>
  <si>
    <t>丸山　洋子</t>
  </si>
  <si>
    <t>為末　弘一</t>
  </si>
  <si>
    <t>㈱ＯＮＥ　ＮＥＸＴ　ＳＴＥＰ</t>
  </si>
  <si>
    <t>㈱希刻</t>
  </si>
  <si>
    <t>瀬戸田衛生㈱</t>
  </si>
  <si>
    <t>石橋　孝治</t>
  </si>
  <si>
    <t>㈱エーシック</t>
  </si>
  <si>
    <t>羽名工業㈱</t>
  </si>
  <si>
    <t>㈱さゆり</t>
  </si>
  <si>
    <t>寺尾　孝治</t>
  </si>
  <si>
    <t>㈱カーズ岡山</t>
  </si>
  <si>
    <t>㈲大橋プレス工業</t>
  </si>
  <si>
    <t>アコオウェルヴィラ㈱</t>
  </si>
  <si>
    <t>中川　知三</t>
  </si>
  <si>
    <t>㈱新生工業</t>
  </si>
  <si>
    <t>森　伸治</t>
  </si>
  <si>
    <t>㈲早瀬興産</t>
  </si>
  <si>
    <t>㈱天満屋ストア</t>
  </si>
  <si>
    <t>㈲レッツ</t>
  </si>
  <si>
    <t>後藤鉄筋工業㈲</t>
  </si>
  <si>
    <t>メタルスター㈱</t>
  </si>
  <si>
    <t>㈲中村金襴工場</t>
  </si>
  <si>
    <t>共同技研㈱</t>
  </si>
  <si>
    <t>㈲安芸テクノ</t>
  </si>
  <si>
    <t>㈱清水鐵工所</t>
  </si>
  <si>
    <t>黒瀬　和美</t>
  </si>
  <si>
    <t>㈲バースト</t>
  </si>
  <si>
    <t>㈱土佐テック</t>
  </si>
  <si>
    <t>山田　基嗣</t>
  </si>
  <si>
    <t>佐藤　貴幸</t>
  </si>
  <si>
    <t>福馬　義和</t>
  </si>
  <si>
    <t>桑木　麻知</t>
  </si>
  <si>
    <t>吉川　直美</t>
  </si>
  <si>
    <t>寒竹　竜也</t>
  </si>
  <si>
    <t>小瀬　隆之</t>
  </si>
  <si>
    <t>津山木材市売㈱</t>
  </si>
  <si>
    <t>日本貿易産業㈱</t>
  </si>
  <si>
    <t>兼綱　法文</t>
  </si>
  <si>
    <t>東洋本社㈱</t>
  </si>
  <si>
    <t>河野　郁夫</t>
  </si>
  <si>
    <t>㈱ヴェルセ</t>
  </si>
  <si>
    <t>㈲菊川工業</t>
  </si>
  <si>
    <t>藤井　孝人</t>
  </si>
  <si>
    <t>神足　辰彦</t>
  </si>
  <si>
    <t>三島　恵美</t>
  </si>
  <si>
    <t>峠　賢吾</t>
  </si>
  <si>
    <t>㈲キトテック</t>
  </si>
  <si>
    <t>三宅　由巳</t>
  </si>
  <si>
    <t>上田　昌寛</t>
  </si>
  <si>
    <t>川上　智弘</t>
  </si>
  <si>
    <t>藤岡　和典</t>
  </si>
  <si>
    <t>㈱中央</t>
  </si>
  <si>
    <t>中国産業㈱</t>
  </si>
  <si>
    <t xml:space="preserve">        </t>
  </si>
  <si>
    <t>西原　幸作</t>
  </si>
  <si>
    <t>㈱アドウィン</t>
  </si>
  <si>
    <t>㈲マルフジ</t>
  </si>
  <si>
    <t>歴舎　一善</t>
  </si>
  <si>
    <t>㈱ＳＥＣ</t>
  </si>
  <si>
    <t>明星産業㈱</t>
  </si>
  <si>
    <t>㈲ワールドビジネストレーディング</t>
  </si>
  <si>
    <t>山本　亘</t>
  </si>
  <si>
    <t>中村　俊典</t>
  </si>
  <si>
    <t>村上　一成</t>
  </si>
  <si>
    <t>㈲呉緑化センター</t>
  </si>
  <si>
    <t>清水　康裕</t>
  </si>
  <si>
    <t>かるがもフーズ㈱</t>
  </si>
  <si>
    <t>内野　忠夫</t>
  </si>
  <si>
    <t>㈲伊藤商事</t>
  </si>
  <si>
    <t>三宅　祥平</t>
  </si>
  <si>
    <t>藤原　暁臣</t>
  </si>
  <si>
    <t>㈲大森建設</t>
  </si>
  <si>
    <t>㈲協同電工</t>
  </si>
  <si>
    <t>増本　誠治</t>
  </si>
  <si>
    <t>㈱リノ</t>
  </si>
  <si>
    <t>共和産業㈱</t>
  </si>
  <si>
    <t>㈲越智</t>
  </si>
  <si>
    <t>㈱神戸トレード</t>
  </si>
  <si>
    <t>㈲安田精米</t>
  </si>
  <si>
    <t>松川　雅彦</t>
  </si>
  <si>
    <t>織田　和敬</t>
  </si>
  <si>
    <t>向井　皇</t>
  </si>
  <si>
    <t>㈲エノモト</t>
  </si>
  <si>
    <t>串山　洋樹</t>
  </si>
  <si>
    <t>綾部　竜也</t>
  </si>
  <si>
    <t>岡村　晴雄</t>
  </si>
  <si>
    <t>兼坂　光宜</t>
  </si>
  <si>
    <t>モンセンジュ㈱</t>
  </si>
  <si>
    <t>㈱馬場工業</t>
  </si>
  <si>
    <t>秋穂石材㈱</t>
  </si>
  <si>
    <t>西友商事㈲</t>
  </si>
  <si>
    <t>㈱エムテック</t>
  </si>
  <si>
    <t>（同）アークシステム</t>
  </si>
  <si>
    <t>柴田　英一郎</t>
  </si>
  <si>
    <t>㈱康進建装</t>
  </si>
  <si>
    <t>㈱フォーテクノス</t>
  </si>
  <si>
    <t>斎藤産業㈱</t>
  </si>
  <si>
    <t>㈱アクアリンク</t>
  </si>
  <si>
    <t>㈱シェルパコンサルティング</t>
  </si>
  <si>
    <t>㈱宝商事</t>
  </si>
  <si>
    <t>倉敷電子工業㈱</t>
  </si>
  <si>
    <t>片桐　充明</t>
  </si>
  <si>
    <t>吉田　克也</t>
    <phoneticPr fontId="4"/>
  </si>
  <si>
    <t>サンファーム竹仁（同）</t>
  </si>
  <si>
    <t>㈱ベルーフ</t>
  </si>
  <si>
    <t>㈲セイラン</t>
  </si>
  <si>
    <t>㈱ツインケル</t>
  </si>
  <si>
    <t>安保　要</t>
  </si>
  <si>
    <t>㈱山永興産</t>
  </si>
  <si>
    <t>㈲馬関商社</t>
  </si>
  <si>
    <t>山田木材㈱</t>
  </si>
  <si>
    <t>古泉　圭一</t>
  </si>
  <si>
    <t>メイ㈱</t>
  </si>
  <si>
    <t>ユアサ自動車㈱</t>
  </si>
  <si>
    <t>㈱渡辺ビニール化学工業所</t>
  </si>
  <si>
    <t>㈱読宣岡山</t>
  </si>
  <si>
    <t>㈲尾上商店</t>
  </si>
  <si>
    <t>㈱坂本加工</t>
  </si>
  <si>
    <t>織田　真澄</t>
  </si>
  <si>
    <t>橋本　浩一</t>
  </si>
  <si>
    <t>澁谷　誠</t>
  </si>
  <si>
    <t>吉田　克也</t>
  </si>
  <si>
    <t>㈱オート新山口</t>
  </si>
  <si>
    <t>㈲大孝工業</t>
  </si>
  <si>
    <t>末藤　寛之</t>
  </si>
  <si>
    <t>石川　美佐子</t>
  </si>
  <si>
    <t>（同）サンデンジャパン</t>
  </si>
  <si>
    <t>長谷川　潤</t>
  </si>
  <si>
    <t>豊田　栄治</t>
  </si>
  <si>
    <t>塩出　信太郎</t>
  </si>
  <si>
    <t>山内　成見</t>
  </si>
  <si>
    <t>上西　信正</t>
  </si>
  <si>
    <t>㈱安保不動産</t>
  </si>
  <si>
    <t>㈱マストミ工業</t>
  </si>
  <si>
    <t>（同）スリーアネモス</t>
  </si>
  <si>
    <t>大野　道豊</t>
  </si>
  <si>
    <t>㈲寺垣内石材店</t>
  </si>
  <si>
    <t>㈲アクス</t>
  </si>
  <si>
    <t>西村　秀明</t>
  </si>
  <si>
    <t>井上石灰工業㈱</t>
  </si>
  <si>
    <t>乙川　直也</t>
  </si>
  <si>
    <t>藤原　美保子</t>
  </si>
  <si>
    <t>出原　良一</t>
  </si>
  <si>
    <t>㈲バルプラン</t>
  </si>
  <si>
    <t>厚母　優介</t>
  </si>
  <si>
    <t>鷹の巣開発㈱</t>
  </si>
  <si>
    <t>㈲フジイプランニング</t>
  </si>
  <si>
    <t>㈲エステート長瀬</t>
  </si>
  <si>
    <t>（同）当代島発電</t>
  </si>
  <si>
    <t>㈱ＩＷＡＳＡＫＩ</t>
  </si>
  <si>
    <t>橋谷　竜也</t>
  </si>
  <si>
    <t>㈲橋谷工務店</t>
  </si>
  <si>
    <t>寺田　憲司</t>
  </si>
  <si>
    <t>㈱シー・エス・ディー</t>
  </si>
  <si>
    <t>橋本　勢裕</t>
  </si>
  <si>
    <t>㈱ますやみそ</t>
  </si>
  <si>
    <t>若林　宣秀</t>
  </si>
  <si>
    <t>㈲横田商店</t>
  </si>
  <si>
    <t>㈱ホワイトフレーム</t>
  </si>
  <si>
    <t>社　海渡</t>
  </si>
  <si>
    <t>遠藤　真和</t>
  </si>
  <si>
    <t>沖　康弘</t>
  </si>
  <si>
    <t>㈲池田自動車</t>
  </si>
  <si>
    <t>㈱トマト銀行</t>
  </si>
  <si>
    <t>㈱ＨＩＫＡＲＩ　ＰＬＵＳ</t>
  </si>
  <si>
    <t>リバージュ（同）</t>
  </si>
  <si>
    <t>蒲田石油㈲</t>
  </si>
  <si>
    <t>蒲田　満夫</t>
  </si>
  <si>
    <t>府中紙工㈱</t>
  </si>
  <si>
    <t>㈱アスト</t>
  </si>
  <si>
    <t>長嶺　敏昭</t>
  </si>
  <si>
    <t>リノリノ㈱</t>
  </si>
  <si>
    <t>㈱アイリスコンサルタント</t>
  </si>
  <si>
    <t>㈲益尾地所</t>
  </si>
  <si>
    <t>㈱玉置工業所</t>
  </si>
  <si>
    <t>飯野　博幸</t>
  </si>
  <si>
    <t>㈲吉澤モータース</t>
  </si>
  <si>
    <t>本多綿業㈱</t>
  </si>
  <si>
    <t>㈱アクセス教育出版</t>
  </si>
  <si>
    <t>大松　隆二</t>
  </si>
  <si>
    <t>メープルエナジー（同）</t>
  </si>
  <si>
    <t>周布開発㈱</t>
  </si>
  <si>
    <t>（同）パラレルライフ</t>
  </si>
  <si>
    <t>広島急送㈱</t>
  </si>
  <si>
    <t>山太林業㈲</t>
  </si>
  <si>
    <t>㈱ダイヤス食品</t>
  </si>
  <si>
    <t>菊川　忠養</t>
  </si>
  <si>
    <t>益水興産㈲</t>
  </si>
  <si>
    <t>㈱坂東ガラス店</t>
  </si>
  <si>
    <t>猿渡　延幸</t>
  </si>
  <si>
    <t>福井　忠義</t>
  </si>
  <si>
    <t>藤村　崇人</t>
  </si>
  <si>
    <t>竹中　まり</t>
  </si>
  <si>
    <t>㈱やまもと</t>
  </si>
  <si>
    <t>村田　信幸</t>
  </si>
  <si>
    <t>松本　栄治</t>
  </si>
  <si>
    <t>（医）しながわクリニック</t>
  </si>
  <si>
    <t>呉鯨工㈱</t>
  </si>
  <si>
    <t>㈱テクニカル・クリーン</t>
  </si>
  <si>
    <t>高木　卓子</t>
  </si>
  <si>
    <t>㈱モリヤテクノ</t>
  </si>
  <si>
    <t>頃末鶏卵㈱</t>
  </si>
  <si>
    <t>神田　知三</t>
  </si>
  <si>
    <t>佐藤　孔則</t>
  </si>
  <si>
    <t>田中酸素㈱</t>
  </si>
  <si>
    <t>長谷川　寛朗</t>
  </si>
  <si>
    <t>吉田　昭彦</t>
  </si>
  <si>
    <t>（同）モントゾンネ</t>
  </si>
  <si>
    <t>新原　浩之</t>
  </si>
  <si>
    <t>植村　豊彦</t>
  </si>
  <si>
    <t>小川　貴司</t>
  </si>
  <si>
    <t>（名）オフィスハヤブサ</t>
  </si>
  <si>
    <t>宮本　誠一</t>
  </si>
  <si>
    <t>㈱大竹環境保全</t>
  </si>
  <si>
    <t>上田　直樹</t>
  </si>
  <si>
    <t>福重　義和</t>
  </si>
  <si>
    <t>㈱Ｈ＆Ｒ</t>
  </si>
  <si>
    <t>高下　孝代</t>
  </si>
  <si>
    <t>石破　英一</t>
  </si>
  <si>
    <t>㈱クオーレプラス</t>
  </si>
  <si>
    <t>㈱黒河</t>
  </si>
  <si>
    <t>三浦　知子</t>
  </si>
  <si>
    <t>松下　幸生</t>
  </si>
  <si>
    <t>５　Ｅｌｅｍｅｎｔｓ　ｏｆ　Ｎａｔｕｒｅ（同）</t>
  </si>
  <si>
    <t>古田　喜子</t>
  </si>
  <si>
    <t>大利木材㈱</t>
  </si>
  <si>
    <t>秀岡　康則</t>
  </si>
  <si>
    <t>桑山　博之</t>
  </si>
  <si>
    <t>善明　弘匡</t>
  </si>
  <si>
    <t>兼綱　保美</t>
  </si>
  <si>
    <t>（同）Ｂｅａｒｓ　ｆａｍｉｌｙ</t>
  </si>
  <si>
    <t>菊川　泰嗣</t>
  </si>
  <si>
    <t>井原　輝行</t>
  </si>
  <si>
    <t>（同）Ｌｉｎｃｏｎｔｒｏ</t>
  </si>
  <si>
    <t>㈲アイテックス</t>
  </si>
  <si>
    <t>（同）クワド電力</t>
  </si>
  <si>
    <t>㈱アドバンスＡ</t>
  </si>
  <si>
    <t>㈱Ｇｒａｎｔ</t>
  </si>
  <si>
    <t>円尾　朋子</t>
  </si>
  <si>
    <t>㈲Ｋ－ｎｅｔ</t>
  </si>
  <si>
    <t>㈱ネストロジスティクス</t>
  </si>
  <si>
    <t>丸美弁当㈱</t>
  </si>
  <si>
    <t>大須賀　彩美</t>
  </si>
  <si>
    <t>㈱森川</t>
  </si>
  <si>
    <t>尾立　博隆</t>
  </si>
  <si>
    <t>光岡　靖之</t>
  </si>
  <si>
    <t>清水　武治</t>
  </si>
  <si>
    <t>㈱ベル</t>
  </si>
  <si>
    <t>Ｕ．Ｓ．Ａｕｔｏｍｏｔｉｖｅ㈱</t>
  </si>
  <si>
    <t>小賀　仁子</t>
  </si>
  <si>
    <t>黒川　智子</t>
  </si>
  <si>
    <t>山田　裕治</t>
  </si>
  <si>
    <t>佐々木　善雄</t>
  </si>
  <si>
    <t>成本　こうじ</t>
  </si>
  <si>
    <t>㈱大野製作所</t>
  </si>
  <si>
    <t>（同）当代島発電第二</t>
  </si>
  <si>
    <t>寺本　正文</t>
  </si>
  <si>
    <t>㈱ＡＮＩＴＹＡ</t>
  </si>
  <si>
    <t>㈱タカ木電機工業</t>
  </si>
  <si>
    <t>アズクローバー（同）</t>
  </si>
  <si>
    <t>山田　幸三</t>
  </si>
  <si>
    <t>佐藤　憲二</t>
  </si>
  <si>
    <t>ドリームソーラー（同）</t>
  </si>
  <si>
    <t>ルリエ㈱</t>
  </si>
  <si>
    <t>佐藤　弘明</t>
  </si>
  <si>
    <t>山本　恭兵</t>
  </si>
  <si>
    <t>またか鍼灸整骨院㈲</t>
  </si>
  <si>
    <t>池　令子</t>
  </si>
  <si>
    <t>井上　和博</t>
  </si>
  <si>
    <t>植田　安信</t>
  </si>
  <si>
    <t>㈲ベルクレール</t>
  </si>
  <si>
    <t>日神運輸㈱</t>
  </si>
  <si>
    <t>㈲赤瀬鉄工所</t>
  </si>
  <si>
    <t>ＴＥＮＫＩ㈱</t>
  </si>
  <si>
    <t>沖根　竜司</t>
  </si>
  <si>
    <t>㈱エデン</t>
  </si>
  <si>
    <t>岡本　純二</t>
  </si>
  <si>
    <t>桑原　秀夫</t>
  </si>
  <si>
    <t>三益物産協同組合</t>
  </si>
  <si>
    <t>石田　金寛</t>
  </si>
  <si>
    <t>若林　章美</t>
  </si>
  <si>
    <t>ペアコム㈱</t>
  </si>
  <si>
    <t>篠原テキスタイル㈱</t>
  </si>
  <si>
    <t>倉本　喜博</t>
  </si>
  <si>
    <t>富士プラントサービス㈱</t>
  </si>
  <si>
    <t>㈱すえ木工</t>
  </si>
  <si>
    <t>㈲渋川自動車</t>
  </si>
  <si>
    <t>㈱精電社</t>
  </si>
  <si>
    <t>美建工業㈱</t>
  </si>
  <si>
    <t>丸三食品㈱</t>
  </si>
  <si>
    <t>（同）クワド総研</t>
  </si>
  <si>
    <t>（株）志和工業</t>
  </si>
  <si>
    <t>サコー㈱</t>
  </si>
  <si>
    <t>H112G0　と合算シミュ</t>
    <rPh sb="8" eb="10">
      <t>ガッサン</t>
    </rPh>
    <phoneticPr fontId="3"/>
  </si>
  <si>
    <t>大森　一子</t>
  </si>
  <si>
    <t>㈱御幸鉄工所</t>
  </si>
  <si>
    <t>㈱フクトミ産業</t>
  </si>
  <si>
    <t>㈲グリーン開発</t>
  </si>
  <si>
    <t>山下　宏</t>
  </si>
  <si>
    <t>三宅　善行</t>
  </si>
  <si>
    <t>ダイセーエコロジー㈱</t>
  </si>
  <si>
    <t>ウィーラブジアース合同会社</t>
  </si>
  <si>
    <t>石田　雅也</t>
  </si>
  <si>
    <t>㈱オーテック</t>
  </si>
  <si>
    <t>（医社）水生会</t>
  </si>
  <si>
    <t>H203GT（45.885kW）との合算</t>
    <rPh sb="18" eb="20">
      <t>ガッサン</t>
    </rPh>
    <phoneticPr fontId="3"/>
  </si>
  <si>
    <t>H203GS（31.395kW）との合算</t>
    <rPh sb="18" eb="20">
      <t>ガッサン</t>
    </rPh>
    <phoneticPr fontId="3"/>
  </si>
  <si>
    <t>カジウメ工業㈱</t>
  </si>
  <si>
    <t>だい㈱</t>
  </si>
  <si>
    <t>㈱カシマ</t>
  </si>
  <si>
    <t>㈱不動産プラザ庄原</t>
  </si>
  <si>
    <t>㈱竹田鉄工所</t>
  </si>
  <si>
    <t>（同）栞企画</t>
  </si>
  <si>
    <t>㈲クリーンハイム</t>
  </si>
  <si>
    <t>宮本　裕子</t>
  </si>
  <si>
    <t>白木　伸一郎</t>
  </si>
  <si>
    <t>大森　悦子</t>
  </si>
  <si>
    <t>田邊　祥一</t>
  </si>
  <si>
    <t>宇部工業㈱</t>
  </si>
  <si>
    <t>富田ケアセンター㈲</t>
  </si>
  <si>
    <t>ＴＨＣ㈱</t>
  </si>
  <si>
    <t>（医社）さゆり会</t>
  </si>
  <si>
    <t>瀬尾　典子</t>
  </si>
  <si>
    <t>サンファーム竹仁（合）</t>
  </si>
  <si>
    <t>株式会社成伸工業</t>
  </si>
  <si>
    <t>大林産業㈱</t>
  </si>
  <si>
    <t>長安鉄工株式会社</t>
  </si>
  <si>
    <t>㈱やおいち</t>
  </si>
  <si>
    <t>岡本食品㈱</t>
  </si>
  <si>
    <t>ブレーングループ㈱</t>
  </si>
  <si>
    <t>タイム㈱</t>
  </si>
  <si>
    <t>㈱ＡＭＧ</t>
  </si>
  <si>
    <t>10～50KW</t>
  </si>
  <si>
    <t>広島県</t>
  </si>
  <si>
    <t>岡山県</t>
  </si>
  <si>
    <t>【報告書郵送先】〒100-0005　東京都千代田区丸の内1-6-5　丸の内北口ビルディング20階</t>
    <rPh sb="1" eb="4">
      <t>ホウコクショ</t>
    </rPh>
    <rPh sb="4" eb="6">
      <t>ユウソウ</t>
    </rPh>
    <rPh sb="6" eb="7">
      <t>サキ</t>
    </rPh>
    <rPh sb="21" eb="25">
      <t>チヨダク</t>
    </rPh>
    <rPh sb="25" eb="26">
      <t>マル</t>
    </rPh>
    <rPh sb="27" eb="28">
      <t>ウチ</t>
    </rPh>
    <rPh sb="34" eb="35">
      <t>マル</t>
    </rPh>
    <rPh sb="36" eb="37">
      <t>ウチ</t>
    </rPh>
    <rPh sb="37" eb="39">
      <t>キタグチ</t>
    </rPh>
    <rPh sb="47" eb="48">
      <t>カイ</t>
    </rPh>
    <phoneticPr fontId="4"/>
  </si>
  <si>
    <t xml:space="preserve">出 力 抑 制 報 告 書 </t>
    <phoneticPr fontId="4"/>
  </si>
  <si>
    <t>出力抑制保証規定第３条に基づき、出力抑制に関する報告を致します。</t>
  </si>
  <si>
    <t>加入番号</t>
    <rPh sb="0" eb="2">
      <t>カニュウ</t>
    </rPh>
    <rPh sb="2" eb="4">
      <t>バンゴウ</t>
    </rPh>
    <phoneticPr fontId="4"/>
  </si>
  <si>
    <t>購 入 設 置 者</t>
  </si>
  <si>
    <t>加 入 番 号</t>
    <phoneticPr fontId="4"/>
  </si>
  <si>
    <t>PASS</t>
    <phoneticPr fontId="4"/>
  </si>
  <si>
    <t>氏 名・名 称</t>
    <phoneticPr fontId="4"/>
  </si>
  <si>
    <t>印</t>
    <rPh sb="0" eb="1">
      <t>イン</t>
    </rPh>
    <phoneticPr fontId="4"/>
  </si>
  <si>
    <t>連系日</t>
    <rPh sb="0" eb="2">
      <t>レンケイ</t>
    </rPh>
    <rPh sb="2" eb="3">
      <t>ビ</t>
    </rPh>
    <phoneticPr fontId="2"/>
  </si>
  <si>
    <t>対象ルール</t>
    <rPh sb="0" eb="2">
      <t>タイショウ</t>
    </rPh>
    <phoneticPr fontId="2"/>
  </si>
  <si>
    <t>単価</t>
    <rPh sb="0" eb="2">
      <t>タンカ</t>
    </rPh>
    <phoneticPr fontId="2"/>
  </si>
  <si>
    <t>観測地点</t>
    <rPh sb="0" eb="2">
      <t>カンソク</t>
    </rPh>
    <rPh sb="2" eb="4">
      <t>チテン</t>
    </rPh>
    <phoneticPr fontId="4"/>
  </si>
  <si>
    <t>低・高</t>
    <rPh sb="0" eb="1">
      <t>テイ</t>
    </rPh>
    <rPh sb="2" eb="3">
      <t>コウ</t>
    </rPh>
    <phoneticPr fontId="4"/>
  </si>
  <si>
    <t>保証開始日</t>
    <rPh sb="0" eb="2">
      <t>ホショウ</t>
    </rPh>
    <rPh sb="2" eb="5">
      <t>カイシビ</t>
    </rPh>
    <phoneticPr fontId="4"/>
  </si>
  <si>
    <t>経過年数</t>
    <rPh sb="0" eb="4">
      <t>ケイカネンスウ</t>
    </rPh>
    <phoneticPr fontId="4"/>
  </si>
  <si>
    <t>系 統 連 系 日</t>
    <phoneticPr fontId="4"/>
  </si>
  <si>
    <t>設 置 容 量</t>
    <rPh sb="0" eb="1">
      <t>セツ</t>
    </rPh>
    <rPh sb="2" eb="3">
      <t>チ</t>
    </rPh>
    <rPh sb="4" eb="5">
      <t>カタチ</t>
    </rPh>
    <rPh sb="6" eb="7">
      <t>リョウ</t>
    </rPh>
    <phoneticPr fontId="4"/>
  </si>
  <si>
    <t>kW</t>
    <phoneticPr fontId="4"/>
  </si>
  <si>
    <t>【抑制エリア】</t>
  </si>
  <si>
    <t>【観測地点】</t>
    <phoneticPr fontId="4"/>
  </si>
  <si>
    <t>【保証単価(A)】</t>
    <rPh sb="1" eb="3">
      <t>ホショウ</t>
    </rPh>
    <rPh sb="3" eb="5">
      <t>タンカ</t>
    </rPh>
    <phoneticPr fontId="4"/>
  </si>
  <si>
    <r>
      <t>円</t>
    </r>
    <r>
      <rPr>
        <sz val="9"/>
        <color theme="1"/>
        <rFont val="游ゴシック"/>
        <family val="3"/>
        <charset val="128"/>
        <scheme val="minor"/>
      </rPr>
      <t>（税抜）</t>
    </r>
    <rPh sb="0" eb="1">
      <t>エン</t>
    </rPh>
    <rPh sb="2" eb="4">
      <t>ゼイヌ</t>
    </rPh>
    <phoneticPr fontId="4"/>
  </si>
  <si>
    <t>出力抑制指示日</t>
    <phoneticPr fontId="4"/>
  </si>
  <si>
    <t>(ｱ)</t>
    <phoneticPr fontId="4"/>
  </si>
  <si>
    <t>年</t>
    <rPh sb="0" eb="1">
      <t>ネン</t>
    </rPh>
    <phoneticPr fontId="4"/>
  </si>
  <si>
    <t>(ｲ)</t>
    <phoneticPr fontId="4"/>
  </si>
  <si>
    <t>月</t>
    <rPh sb="0" eb="1">
      <t>ツキ</t>
    </rPh>
    <phoneticPr fontId="4"/>
  </si>
  <si>
    <t>日数</t>
    <rPh sb="0" eb="2">
      <t>ニッスウ</t>
    </rPh>
    <phoneticPr fontId="4"/>
  </si>
  <si>
    <t>発電量</t>
  </si>
  <si>
    <t>1日の総発電量</t>
    <rPh sb="1" eb="2">
      <t>ヒ</t>
    </rPh>
    <rPh sb="3" eb="7">
      <t>ソウハツデンリョウ</t>
    </rPh>
    <phoneticPr fontId="4"/>
  </si>
  <si>
    <t>1時間当りの　発電量</t>
    <rPh sb="1" eb="3">
      <t>ジカン</t>
    </rPh>
    <rPh sb="3" eb="4">
      <t>アタ</t>
    </rPh>
    <rPh sb="7" eb="10">
      <t>ハツデンリョウ</t>
    </rPh>
    <phoneticPr fontId="4"/>
  </si>
  <si>
    <t>抑制時間</t>
    <rPh sb="0" eb="4">
      <t>ヨクセイジカン</t>
    </rPh>
    <phoneticPr fontId="4"/>
  </si>
  <si>
    <t>【例】</t>
  </si>
  <si>
    <t>時間</t>
    <rPh sb="0" eb="2">
      <t>ジカン</t>
    </rPh>
    <phoneticPr fontId="4"/>
  </si>
  <si>
    <t>例(28.167×3.50時間×27円）　 *1.10＝2,927円</t>
    <rPh sb="0" eb="1">
      <t>レイ</t>
    </rPh>
    <rPh sb="13" eb="15">
      <t>ジカン</t>
    </rPh>
    <rPh sb="18" eb="19">
      <t>エン</t>
    </rPh>
    <rPh sb="33" eb="34">
      <t>エン</t>
    </rPh>
    <phoneticPr fontId="4"/>
  </si>
  <si>
    <t>円</t>
    <rPh sb="0" eb="1">
      <t>エン</t>
    </rPh>
    <phoneticPr fontId="4"/>
  </si>
  <si>
    <t>金融機関</t>
    <rPh sb="0" eb="4">
      <t>キンユウキカン</t>
    </rPh>
    <phoneticPr fontId="4"/>
  </si>
  <si>
    <t>銀行</t>
  </si>
  <si>
    <t>信用金庫</t>
  </si>
  <si>
    <t>支店</t>
    <rPh sb="0" eb="2">
      <t>シテン</t>
    </rPh>
    <phoneticPr fontId="4"/>
  </si>
  <si>
    <t>預金種目</t>
    <rPh sb="0" eb="2">
      <t>ヨキン</t>
    </rPh>
    <rPh sb="2" eb="4">
      <t>シュモク</t>
    </rPh>
    <phoneticPr fontId="4"/>
  </si>
  <si>
    <t>店番</t>
    <phoneticPr fontId="4"/>
  </si>
  <si>
    <t>口座番号</t>
    <phoneticPr fontId="4"/>
  </si>
  <si>
    <t>普通口座</t>
    <rPh sb="2" eb="4">
      <t>コウザ</t>
    </rPh>
    <phoneticPr fontId="4"/>
  </si>
  <si>
    <t>ゆうちょ銀行</t>
  </si>
  <si>
    <t>通帳記号</t>
    <phoneticPr fontId="4"/>
  </si>
  <si>
    <t>通帳番号</t>
    <phoneticPr fontId="4"/>
  </si>
  <si>
    <t>受付</t>
    <rPh sb="0" eb="2">
      <t>ウケツケ</t>
    </rPh>
    <phoneticPr fontId="4"/>
  </si>
  <si>
    <t>承認</t>
    <rPh sb="0" eb="2">
      <t>ショウニン</t>
    </rPh>
    <phoneticPr fontId="4"/>
  </si>
  <si>
    <t>ﾌﾘｶﾞﾅ</t>
    <phoneticPr fontId="4"/>
  </si>
  <si>
    <t>口座名義人</t>
    <phoneticPr fontId="4"/>
  </si>
  <si>
    <t>様名義</t>
    <phoneticPr fontId="4"/>
  </si>
  <si>
    <t>【対象期間】</t>
    <rPh sb="1" eb="3">
      <t>タイショウ</t>
    </rPh>
    <rPh sb="3" eb="5">
      <t>キカン</t>
    </rPh>
    <phoneticPr fontId="4"/>
  </si>
  <si>
    <t>【報告期限】</t>
    <rPh sb="1" eb="3">
      <t>ホウコク</t>
    </rPh>
    <rPh sb="3" eb="5">
      <t>キゲン</t>
    </rPh>
    <phoneticPr fontId="4"/>
  </si>
  <si>
    <t>景山　美津子</t>
    <phoneticPr fontId="4"/>
  </si>
  <si>
    <t>丸子　善和</t>
    <phoneticPr fontId="4"/>
  </si>
  <si>
    <t>㈲ワイ・エイチ・ケイ・コーポレーション</t>
    <phoneticPr fontId="4"/>
  </si>
  <si>
    <t>アイカナコーポレーション㈱</t>
    <phoneticPr fontId="4"/>
  </si>
  <si>
    <t>山内　成見</t>
    <phoneticPr fontId="4"/>
  </si>
  <si>
    <t>㈱ハーブル</t>
    <phoneticPr fontId="4"/>
  </si>
  <si>
    <t>ｷ807GIの増設につき合算</t>
    <rPh sb="7" eb="9">
      <t>ゾウセツ</t>
    </rPh>
    <rPh sb="12" eb="14">
      <t>ガッサン</t>
    </rPh>
    <phoneticPr fontId="4"/>
  </si>
  <si>
    <t>高井　康圭</t>
    <phoneticPr fontId="4"/>
  </si>
  <si>
    <t>㈱Ｅａｒｔｈ　Ｄｒｅａｍｓ</t>
    <phoneticPr fontId="4"/>
  </si>
  <si>
    <t>㈱ウエストヒルＨＴ</t>
    <phoneticPr fontId="4"/>
  </si>
  <si>
    <t>㈱ＨＩＫＡＲＩ　ＰＬＵＳ</t>
    <phoneticPr fontId="4"/>
  </si>
  <si>
    <t>俵　憲司</t>
    <rPh sb="0" eb="1">
      <t>タワラ</t>
    </rPh>
    <rPh sb="2" eb="4">
      <t>ケンジ</t>
    </rPh>
    <phoneticPr fontId="4"/>
  </si>
  <si>
    <t>07-0127-5080-2410-2000-0000-0010</t>
  </si>
  <si>
    <t>㈱ＯＮＥ　ＮＥＸＴ　ＳＴＥＰ</t>
    <phoneticPr fontId="4"/>
  </si>
  <si>
    <t>ｷ808GB　を増設（25.97+7.42＝33.39）</t>
    <rPh sb="8" eb="10">
      <t>ゾウセツ</t>
    </rPh>
    <phoneticPr fontId="0"/>
  </si>
  <si>
    <t>中国ハイウェースター合同会社</t>
    <rPh sb="0" eb="2">
      <t>チュウゴク</t>
    </rPh>
    <rPh sb="10" eb="14">
      <t>ゴウドウガイシャ</t>
    </rPh>
    <phoneticPr fontId="4"/>
  </si>
  <si>
    <t>07-0121-0394-5010-2000-0000-0018</t>
  </si>
  <si>
    <t>07-0121-0394-4910-2000-0000-0014</t>
  </si>
  <si>
    <t>07-0127-5005-9310-2000-0000-0013</t>
  </si>
  <si>
    <t>加入番号＆PASS</t>
    <rPh sb="0" eb="2">
      <t>カニュウ</t>
    </rPh>
    <rPh sb="2" eb="4">
      <t>バンゴウ</t>
    </rPh>
    <phoneticPr fontId="2"/>
  </si>
  <si>
    <t>時岡　章二</t>
    <rPh sb="0" eb="2">
      <t>トキオカ</t>
    </rPh>
    <rPh sb="3" eb="5">
      <t>ショウジ</t>
    </rPh>
    <phoneticPr fontId="6"/>
  </si>
  <si>
    <t>舛岡　美恵子</t>
    <rPh sb="0" eb="2">
      <t>マスオカ</t>
    </rPh>
    <rPh sb="3" eb="6">
      <t>ミエコ</t>
    </rPh>
    <phoneticPr fontId="6"/>
  </si>
  <si>
    <t>石浦　文子</t>
    <rPh sb="0" eb="2">
      <t>イシウラ</t>
    </rPh>
    <rPh sb="3" eb="5">
      <t>フミコ</t>
    </rPh>
    <phoneticPr fontId="6"/>
  </si>
  <si>
    <t>協栄電気工業㈱</t>
    <rPh sb="0" eb="2">
      <t>キョウエイ</t>
    </rPh>
    <rPh sb="2" eb="4">
      <t>デンキ</t>
    </rPh>
    <rPh sb="4" eb="6">
      <t>コウギョウ</t>
    </rPh>
    <phoneticPr fontId="6"/>
  </si>
  <si>
    <t>高原　俊恵</t>
    <rPh sb="3" eb="4">
      <t>シュン</t>
    </rPh>
    <rPh sb="4" eb="5">
      <t>ケイ</t>
    </rPh>
    <phoneticPr fontId="6"/>
  </si>
  <si>
    <t>藤本　茂</t>
    <rPh sb="0" eb="2">
      <t>フジモト</t>
    </rPh>
    <rPh sb="3" eb="4">
      <t>シゲル</t>
    </rPh>
    <phoneticPr fontId="6"/>
  </si>
  <si>
    <t>細井　美鈴</t>
    <rPh sb="0" eb="1">
      <t>ホソ</t>
    </rPh>
    <rPh sb="1" eb="2">
      <t>イ</t>
    </rPh>
    <rPh sb="3" eb="5">
      <t>ミスズ</t>
    </rPh>
    <phoneticPr fontId="6"/>
  </si>
  <si>
    <t>アムズ不動産株式会社</t>
    <rPh sb="6" eb="10">
      <t>カブシキガイシャ</t>
    </rPh>
    <phoneticPr fontId="6"/>
  </si>
  <si>
    <t>佐々木　守</t>
    <rPh sb="0" eb="3">
      <t>ササキ</t>
    </rPh>
    <rPh sb="4" eb="5">
      <t>マモル</t>
    </rPh>
    <phoneticPr fontId="4"/>
  </si>
  <si>
    <t>西日本エネルギー合同会社</t>
    <rPh sb="0" eb="1">
      <t>ニシ</t>
    </rPh>
    <rPh sb="1" eb="3">
      <t>ニホン</t>
    </rPh>
    <rPh sb="8" eb="10">
      <t>ゴウドウ</t>
    </rPh>
    <rPh sb="10" eb="12">
      <t>ガイシャ</t>
    </rPh>
    <phoneticPr fontId="20"/>
  </si>
  <si>
    <t>原　康則</t>
    <rPh sb="0" eb="1">
      <t>ハラ</t>
    </rPh>
    <rPh sb="2" eb="3">
      <t>ヤス</t>
    </rPh>
    <rPh sb="3" eb="4">
      <t>ソク</t>
    </rPh>
    <phoneticPr fontId="4"/>
  </si>
  <si>
    <t>武田　美紀子</t>
    <rPh sb="3" eb="6">
      <t>ミキコ</t>
    </rPh>
    <phoneticPr fontId="6"/>
  </si>
  <si>
    <t>宮本　伊知郎</t>
    <rPh sb="3" eb="6">
      <t>イチロウ</t>
    </rPh>
    <phoneticPr fontId="6"/>
  </si>
  <si>
    <t>西野　光明</t>
    <rPh sb="3" eb="5">
      <t>ミツアキ</t>
    </rPh>
    <phoneticPr fontId="6"/>
  </si>
  <si>
    <t>渡邉　南斗</t>
    <rPh sb="3" eb="4">
      <t>ミナミ</t>
    </rPh>
    <rPh sb="4" eb="5">
      <t>ト</t>
    </rPh>
    <phoneticPr fontId="6"/>
  </si>
  <si>
    <t>上田　章雄</t>
    <rPh sb="3" eb="5">
      <t>フミオ</t>
    </rPh>
    <phoneticPr fontId="6"/>
  </si>
  <si>
    <t>経過年数</t>
    <rPh sb="0" eb="4">
      <t>ケイカネンスウ</t>
    </rPh>
    <phoneticPr fontId="6"/>
  </si>
  <si>
    <t>新ルール</t>
  </si>
  <si>
    <t xml:space="preserve"> 32</t>
  </si>
  <si>
    <t>広島市</t>
  </si>
  <si>
    <t>高</t>
  </si>
  <si>
    <t xml:space="preserve"> 29</t>
  </si>
  <si>
    <t>岡山市</t>
  </si>
  <si>
    <t>低</t>
  </si>
  <si>
    <t xml:space="preserve"> 35</t>
  </si>
  <si>
    <t xml:space="preserve"> 27</t>
  </si>
  <si>
    <t>鳥取市</t>
  </si>
  <si>
    <t>松江市</t>
  </si>
  <si>
    <t>徳島市</t>
  </si>
  <si>
    <t>山口市</t>
  </si>
  <si>
    <t>松山市</t>
  </si>
  <si>
    <t xml:space="preserve"> 24</t>
  </si>
  <si>
    <t xml:space="preserve"> 23</t>
  </si>
  <si>
    <t xml:space="preserve"> 21</t>
  </si>
  <si>
    <t xml:space="preserve"> 33</t>
  </si>
  <si>
    <t>高知市</t>
  </si>
  <si>
    <t>高松市</t>
  </si>
  <si>
    <t>指定ルール</t>
  </si>
  <si>
    <t xml:space="preserve"> 18</t>
  </si>
  <si>
    <t xml:space="preserve"> 36</t>
  </si>
  <si>
    <t xml:space="preserve"> 30</t>
  </si>
  <si>
    <t xml:space="preserve"> 28</t>
  </si>
  <si>
    <t xml:space="preserve"> 14</t>
  </si>
  <si>
    <t xml:space="preserve"> 26</t>
  </si>
  <si>
    <t xml:space="preserve"> 13</t>
  </si>
  <si>
    <t xml:space="preserve"> 0</t>
  </si>
  <si>
    <t xml:space="preserve"> 12</t>
  </si>
  <si>
    <t xml:space="preserve"> 10</t>
  </si>
  <si>
    <t xml:space="preserve"> 11</t>
  </si>
  <si>
    <t>出雲市</t>
  </si>
  <si>
    <t>岡山市</t>
    <phoneticPr fontId="4"/>
  </si>
  <si>
    <t>川崎　孝明</t>
    <phoneticPr fontId="4"/>
  </si>
  <si>
    <t>吴　福剛</t>
    <rPh sb="0" eb="1">
      <t>ゴ</t>
    </rPh>
    <phoneticPr fontId="4"/>
  </si>
  <si>
    <t>金融機関コード</t>
    <rPh sb="0" eb="2">
      <t>キンユウ</t>
    </rPh>
    <rPh sb="2" eb="4">
      <t>キカン</t>
    </rPh>
    <phoneticPr fontId="4"/>
  </si>
  <si>
    <t>※数字４ケタ</t>
    <rPh sb="1" eb="3">
      <t>スウジ</t>
    </rPh>
    <phoneticPr fontId="4"/>
  </si>
  <si>
    <t>H111GU　と合算シミュ</t>
    <phoneticPr fontId="4"/>
  </si>
  <si>
    <t>・日射量データーベース（NEDO）：１日の発電時間を６時間にて算出
・契約持の発電シミュレーション参照
・発電量が確認出来る資料、出力制御時間数が分かる画面の写真、印刷物を同封して下さい。
※発電事業者様自らが作成された発電実績の転記一覧表等は該当致しません。ご注意下さい。
※購入設置者名と振込口座名義人が一致している必要がございます。名義変更されている場合は、
　問い合わせ窓口（0120-666-268）までご連絡をお願い致します。
※加入番号・PASSを入力しても表示されない場合につきましても窓口までお問い合わせ下さい。</t>
    <rPh sb="1" eb="4">
      <t>ニッシャリョウ</t>
    </rPh>
    <rPh sb="19" eb="20">
      <t>ヒ</t>
    </rPh>
    <rPh sb="21" eb="25">
      <t>ハツデンジカン</t>
    </rPh>
    <rPh sb="27" eb="29">
      <t>ジカン</t>
    </rPh>
    <rPh sb="31" eb="33">
      <t>サンシュツ</t>
    </rPh>
    <rPh sb="35" eb="37">
      <t>ケイヤク</t>
    </rPh>
    <rPh sb="37" eb="38">
      <t>ジ</t>
    </rPh>
    <rPh sb="39" eb="41">
      <t>ハツデン</t>
    </rPh>
    <rPh sb="49" eb="51">
      <t>サンショウ</t>
    </rPh>
    <rPh sb="54" eb="57">
      <t>ハツデンリョウ</t>
    </rPh>
    <rPh sb="58" eb="60">
      <t>カクニン</t>
    </rPh>
    <rPh sb="60" eb="62">
      <t>デキ</t>
    </rPh>
    <rPh sb="63" eb="65">
      <t>シリョウ</t>
    </rPh>
    <rPh sb="65" eb="69">
      <t>シュツリョクセイギョ</t>
    </rPh>
    <rPh sb="69" eb="71">
      <t>ジカン</t>
    </rPh>
    <rPh sb="71" eb="72">
      <t>スウ</t>
    </rPh>
    <rPh sb="73" eb="74">
      <t>ワ</t>
    </rPh>
    <rPh sb="76" eb="78">
      <t>ガメン</t>
    </rPh>
    <rPh sb="79" eb="81">
      <t>シャシン</t>
    </rPh>
    <rPh sb="82" eb="85">
      <t>インサツブツドウフウ</t>
    </rPh>
    <rPh sb="91" eb="92">
      <t>クダ</t>
    </rPh>
    <rPh sb="97" eb="99">
      <t>ハツデン</t>
    </rPh>
    <rPh sb="99" eb="102">
      <t>ジギョウシャ</t>
    </rPh>
    <rPh sb="102" eb="103">
      <t>サマ</t>
    </rPh>
    <rPh sb="103" eb="104">
      <t>ミズカ</t>
    </rPh>
    <rPh sb="106" eb="108">
      <t>サクセイ</t>
    </rPh>
    <rPh sb="111" eb="113">
      <t>ハツデン</t>
    </rPh>
    <rPh sb="113" eb="115">
      <t>ジッセキ</t>
    </rPh>
    <rPh sb="116" eb="118">
      <t>テンキ</t>
    </rPh>
    <rPh sb="118" eb="121">
      <t>イチランヒョウ</t>
    </rPh>
    <rPh sb="121" eb="122">
      <t>ナド</t>
    </rPh>
    <rPh sb="123" eb="125">
      <t>ガイトウ</t>
    </rPh>
    <rPh sb="125" eb="126">
      <t>イタ</t>
    </rPh>
    <rPh sb="131" eb="133">
      <t>チュウイ</t>
    </rPh>
    <rPh sb="133" eb="134">
      <t>クダ</t>
    </rPh>
    <rPh sb="139" eb="141">
      <t>コウニュウ</t>
    </rPh>
    <rPh sb="141" eb="144">
      <t>セッチシャ</t>
    </rPh>
    <rPh sb="144" eb="145">
      <t>メイ</t>
    </rPh>
    <rPh sb="146" eb="148">
      <t>フリコミ</t>
    </rPh>
    <rPh sb="148" eb="150">
      <t>コウザ</t>
    </rPh>
    <rPh sb="150" eb="152">
      <t>メイギ</t>
    </rPh>
    <rPh sb="152" eb="153">
      <t>ニン</t>
    </rPh>
    <rPh sb="154" eb="156">
      <t>イッチ</t>
    </rPh>
    <rPh sb="160" eb="162">
      <t>ヒツヨウ</t>
    </rPh>
    <rPh sb="169" eb="171">
      <t>メイギ</t>
    </rPh>
    <rPh sb="171" eb="173">
      <t>ヘンコウ</t>
    </rPh>
    <rPh sb="178" eb="180">
      <t>バアイ</t>
    </rPh>
    <rPh sb="184" eb="185">
      <t>ト</t>
    </rPh>
    <rPh sb="186" eb="187">
      <t>ア</t>
    </rPh>
    <rPh sb="189" eb="191">
      <t>マドグチ</t>
    </rPh>
    <rPh sb="208" eb="210">
      <t>レンラク</t>
    </rPh>
    <rPh sb="212" eb="213">
      <t>ネガ</t>
    </rPh>
    <rPh sb="214" eb="215">
      <t>イタ</t>
    </rPh>
    <rPh sb="221" eb="223">
      <t>カニュウ</t>
    </rPh>
    <rPh sb="223" eb="225">
      <t>バンゴウ</t>
    </rPh>
    <rPh sb="231" eb="233">
      <t>ニュウリョク</t>
    </rPh>
    <rPh sb="236" eb="238">
      <t>ヒョウジ</t>
    </rPh>
    <rPh sb="242" eb="244">
      <t>バアイ</t>
    </rPh>
    <rPh sb="251" eb="253">
      <t>マドグチ</t>
    </rPh>
    <rPh sb="256" eb="257">
      <t>ト</t>
    </rPh>
    <rPh sb="258" eb="259">
      <t>ア</t>
    </rPh>
    <rPh sb="261" eb="262">
      <t>クダ</t>
    </rPh>
    <phoneticPr fontId="4"/>
  </si>
  <si>
    <r>
      <t xml:space="preserve">請求金額
</t>
    </r>
    <r>
      <rPr>
        <sz val="8"/>
        <color theme="1"/>
        <rFont val="游ゴシック"/>
        <family val="3"/>
        <charset val="128"/>
        <scheme val="minor"/>
      </rPr>
      <t>1時間当りの発電量×(ｲ)×(A)　　
        +消費税</t>
    </r>
    <rPh sb="0" eb="4">
      <t>セイキュウキンガク</t>
    </rPh>
    <rPh sb="6" eb="8">
      <t>ジカン</t>
    </rPh>
    <rPh sb="8" eb="9">
      <t>アタ</t>
    </rPh>
    <rPh sb="11" eb="14">
      <t>ハツデンリョウ</t>
    </rPh>
    <rPh sb="34" eb="37">
      <t>ショウヒゼイ</t>
    </rPh>
    <phoneticPr fontId="4"/>
  </si>
  <si>
    <t>　すべて半角で入力してください。「 -（ハイフン）」も入力が必要です</t>
    <rPh sb="27" eb="29">
      <t>ニュウリョク</t>
    </rPh>
    <rPh sb="30" eb="32">
      <t>ヒツヨウ</t>
    </rPh>
    <phoneticPr fontId="4"/>
  </si>
  <si>
    <t>07-1200-1047-5610-2100-0000-0010</t>
  </si>
  <si>
    <t>e0011v0526</t>
  </si>
  <si>
    <t>k0250n7214</t>
  </si>
  <si>
    <t>07-0121-0587-5710-2000-0000-0019</t>
  </si>
  <si>
    <t>㈱マシンフレンド</t>
  </si>
  <si>
    <t>07-0121-0587-5910-2000-0000-0015</t>
  </si>
  <si>
    <t>07-0158-9234-5910-2000-0000-0019</t>
  </si>
  <si>
    <t>d2590s8519</t>
  </si>
  <si>
    <t>07-0167-8058-0610-2000-0000-0010</t>
  </si>
  <si>
    <t>f0680w7016</t>
  </si>
  <si>
    <t>07-0141-0236-1610-2000-0000-0011</t>
  </si>
  <si>
    <t>d2400u1116</t>
  </si>
  <si>
    <t>07-0162-3175-1110-2000-0000-0018</t>
  </si>
  <si>
    <t>h1630t2111</t>
  </si>
  <si>
    <t>07-0141-0236-4110-2000-0000-0019</t>
  </si>
  <si>
    <t>d2400u1411</t>
  </si>
  <si>
    <t>07-0141-0236-4610-2000-0000-0014</t>
  </si>
  <si>
    <t>d2400u1416</t>
  </si>
  <si>
    <t>07-0141-0236-4710-2000-0000-0017</t>
  </si>
  <si>
    <t>d2400u1417</t>
  </si>
  <si>
    <t>07-0121-0394-5110-2000-0000-0011</t>
  </si>
  <si>
    <t>m3200s1511</t>
  </si>
  <si>
    <t>07-0121-0393-5110-2000-0000-0012</t>
  </si>
  <si>
    <t>m3200r1511</t>
  </si>
  <si>
    <t>a0250t7913</t>
  </si>
  <si>
    <t>m3200s1419</t>
  </si>
  <si>
    <t>m3200s1510</t>
  </si>
  <si>
    <t>07-0121-0587-6010-2000-0000-0019</t>
    <phoneticPr fontId="4"/>
  </si>
  <si>
    <t>k5200v1610</t>
    <phoneticPr fontId="4"/>
  </si>
  <si>
    <t>島根県</t>
  </si>
  <si>
    <t>V601HB</t>
    <phoneticPr fontId="4"/>
  </si>
  <si>
    <t>三澤　昌美</t>
    <rPh sb="0" eb="2">
      <t>ミサワ</t>
    </rPh>
    <rPh sb="3" eb="5">
      <t>マサミ</t>
    </rPh>
    <phoneticPr fontId="4"/>
  </si>
  <si>
    <t>07-1200-1004-0610-2100-0000-0010</t>
  </si>
  <si>
    <t>a0011s0026</t>
  </si>
  <si>
    <t>c9670s7716</t>
  </si>
  <si>
    <t>d7600r5710</t>
  </si>
  <si>
    <t>b0680t7217</t>
  </si>
  <si>
    <t>f1630r2716</t>
  </si>
  <si>
    <t>f1630t2210</t>
  </si>
  <si>
    <t>labo431874</t>
  </si>
  <si>
    <t>H012CC</t>
  </si>
  <si>
    <t>㈱ＣＳジャパン</t>
    <phoneticPr fontId="4"/>
  </si>
  <si>
    <t>エリア</t>
    <phoneticPr fontId="4"/>
  </si>
  <si>
    <t>kW区分</t>
    <phoneticPr fontId="4"/>
  </si>
  <si>
    <t>低・高</t>
    <phoneticPr fontId="4"/>
  </si>
  <si>
    <t>年</t>
    <rPh sb="0" eb="1">
      <t>ネン</t>
    </rPh>
    <phoneticPr fontId="6"/>
  </si>
  <si>
    <t>低下率</t>
    <rPh sb="0" eb="3">
      <t>テイカリツ</t>
    </rPh>
    <phoneticPr fontId="6"/>
  </si>
  <si>
    <t>広島県</t>
    <rPh sb="0" eb="2">
      <t>ヒロシマ</t>
    </rPh>
    <rPh sb="2" eb="3">
      <t>ケン</t>
    </rPh>
    <phoneticPr fontId="4"/>
  </si>
  <si>
    <t>広島市</t>
    <rPh sb="0" eb="3">
      <t>ヒロシマシ</t>
    </rPh>
    <phoneticPr fontId="4"/>
  </si>
  <si>
    <t>10～50KW</t>
    <phoneticPr fontId="4"/>
  </si>
  <si>
    <t>低</t>
    <rPh sb="0" eb="1">
      <t>テイ</t>
    </rPh>
    <phoneticPr fontId="4"/>
  </si>
  <si>
    <t>山口県</t>
    <rPh sb="0" eb="2">
      <t>ヤマグチ</t>
    </rPh>
    <rPh sb="2" eb="3">
      <t>ケン</t>
    </rPh>
    <phoneticPr fontId="4"/>
  </si>
  <si>
    <t>山口市</t>
    <rPh sb="0" eb="2">
      <t>ヤマグチ</t>
    </rPh>
    <rPh sb="2" eb="3">
      <t>シ</t>
    </rPh>
    <phoneticPr fontId="4"/>
  </si>
  <si>
    <t>50～2000</t>
    <phoneticPr fontId="4"/>
  </si>
  <si>
    <t>高</t>
    <rPh sb="0" eb="1">
      <t>コウ</t>
    </rPh>
    <phoneticPr fontId="4"/>
  </si>
  <si>
    <t>岡山県</t>
    <rPh sb="0" eb="2">
      <t>オカヤマ</t>
    </rPh>
    <rPh sb="2" eb="3">
      <t>ケン</t>
    </rPh>
    <phoneticPr fontId="4"/>
  </si>
  <si>
    <t>岡山市</t>
    <rPh sb="0" eb="3">
      <t>オカヤマシ</t>
    </rPh>
    <phoneticPr fontId="4"/>
  </si>
  <si>
    <t>島根県</t>
    <rPh sb="0" eb="2">
      <t>シマネ</t>
    </rPh>
    <rPh sb="2" eb="3">
      <t>ケン</t>
    </rPh>
    <phoneticPr fontId="4"/>
  </si>
  <si>
    <t>松江市</t>
    <rPh sb="0" eb="2">
      <t>マツエ</t>
    </rPh>
    <rPh sb="2" eb="3">
      <t>シ</t>
    </rPh>
    <phoneticPr fontId="4"/>
  </si>
  <si>
    <t>鳥取県</t>
    <rPh sb="0" eb="2">
      <t>トットリ</t>
    </rPh>
    <rPh sb="2" eb="3">
      <t>ケン</t>
    </rPh>
    <phoneticPr fontId="4"/>
  </si>
  <si>
    <t>鳥取市</t>
    <rPh sb="0" eb="2">
      <t>トットリ</t>
    </rPh>
    <rPh sb="2" eb="3">
      <t>シ</t>
    </rPh>
    <phoneticPr fontId="4"/>
  </si>
  <si>
    <t>高知県</t>
    <rPh sb="0" eb="2">
      <t>コウチ</t>
    </rPh>
    <rPh sb="2" eb="3">
      <t>ケン</t>
    </rPh>
    <phoneticPr fontId="4"/>
  </si>
  <si>
    <t>高知市</t>
    <rPh sb="0" eb="3">
      <t>コウチシ</t>
    </rPh>
    <phoneticPr fontId="4"/>
  </si>
  <si>
    <t>香川県</t>
    <rPh sb="0" eb="2">
      <t>カガワ</t>
    </rPh>
    <rPh sb="2" eb="3">
      <t>ケン</t>
    </rPh>
    <phoneticPr fontId="4"/>
  </si>
  <si>
    <t>高松市</t>
    <rPh sb="0" eb="3">
      <t>タカマツシ</t>
    </rPh>
    <phoneticPr fontId="4"/>
  </si>
  <si>
    <t>徳島県</t>
    <rPh sb="0" eb="2">
      <t>トクシマ</t>
    </rPh>
    <rPh sb="2" eb="3">
      <t>ケン</t>
    </rPh>
    <phoneticPr fontId="4"/>
  </si>
  <si>
    <t>徳島市</t>
    <rPh sb="0" eb="3">
      <t>トクシマシ</t>
    </rPh>
    <phoneticPr fontId="4"/>
  </si>
  <si>
    <t>愛媛県</t>
    <rPh sb="0" eb="2">
      <t>エヒメ</t>
    </rPh>
    <rPh sb="2" eb="3">
      <t>ケン</t>
    </rPh>
    <phoneticPr fontId="4"/>
  </si>
  <si>
    <t>松山市</t>
    <rPh sb="0" eb="3">
      <t>マツヤマシ</t>
    </rPh>
    <phoneticPr fontId="4"/>
  </si>
  <si>
    <t>07-1267-7850-9510-2000-0000-0013</t>
  </si>
  <si>
    <t>f8671n7925</t>
  </si>
  <si>
    <t>ｷ610Gｲ</t>
  </si>
  <si>
    <t>07-0130-4990-0710-2000-0000-0018</t>
  </si>
  <si>
    <t>m9340n0017</t>
  </si>
  <si>
    <t>ｷ703CA</t>
  </si>
  <si>
    <t>07-0130-4989-9610-2000-0000-0018</t>
  </si>
  <si>
    <t>k9340x0916</t>
  </si>
  <si>
    <t>ｷ703CB</t>
  </si>
  <si>
    <t>07-0130-4989-9910-2000-0000-0017</t>
  </si>
  <si>
    <t>k9340x0919</t>
  </si>
  <si>
    <t>ｷ703CC</t>
  </si>
  <si>
    <t>07-0130-4990-1310-2000-0000-0017</t>
  </si>
  <si>
    <t>m9340n0113</t>
  </si>
  <si>
    <t>ｷ704CA</t>
  </si>
  <si>
    <t>07-0130-4990-0110-2000-0000-0010</t>
  </si>
  <si>
    <t>m9340n0011</t>
  </si>
  <si>
    <t>ｷ704CB</t>
  </si>
  <si>
    <t>07-0130-4989-9810-2000-0000-0014</t>
  </si>
  <si>
    <t>k9340x0918</t>
  </si>
  <si>
    <t>ｷ704CC</t>
  </si>
  <si>
    <t>07-0130-5027-1710-2000-0000-0011</t>
  </si>
  <si>
    <t>c0350v0117</t>
  </si>
  <si>
    <t>ｷ704CD</t>
  </si>
  <si>
    <t>07-0146-0629-6610-2000-0000-0011</t>
  </si>
  <si>
    <t>c6400x6616</t>
  </si>
  <si>
    <t>ｷ704CE</t>
  </si>
  <si>
    <t>07-0134-1220-4510-2000-0000-0017</t>
  </si>
  <si>
    <t>c2310n4415</t>
  </si>
  <si>
    <t>ｷ704CJ</t>
  </si>
  <si>
    <t>07-0150-6770-9310-2000-0000-0015</t>
  </si>
  <si>
    <t>h7560n0913</t>
  </si>
  <si>
    <t>ｷ704FA</t>
  </si>
  <si>
    <t>07-0167-7925-7810-2000-0000-0017</t>
  </si>
  <si>
    <t>c9670t7718</t>
  </si>
  <si>
    <t>ｷ704FB</t>
  </si>
  <si>
    <t>07-0167-7925-7910-2000-0000-0010</t>
  </si>
  <si>
    <t>ｷ704FC</t>
  </si>
  <si>
    <t>ｷ704FD</t>
  </si>
  <si>
    <t>07-0167-7953-7210-2000-0000-0012</t>
  </si>
  <si>
    <t>f9670r7712</t>
  </si>
  <si>
    <t>ｷ704FL</t>
  </si>
  <si>
    <t>07-1265-0732-2710-2000-0000-0018</t>
  </si>
  <si>
    <t>d7601q5227</t>
  </si>
  <si>
    <t>ｷ704FM</t>
  </si>
  <si>
    <t>07-0158-9142-5910-2000-0000-0013</t>
  </si>
  <si>
    <t>e1590q8519</t>
  </si>
  <si>
    <t>ｷ704GC</t>
  </si>
  <si>
    <t>07-0158-9144-1310-2000-0000-0019</t>
  </si>
  <si>
    <t>e1590s8113</t>
  </si>
  <si>
    <t>ｷ704GK</t>
  </si>
  <si>
    <t>ｷ704GL</t>
  </si>
  <si>
    <t>07-0158-9160-5710-2000-0000-0013</t>
  </si>
  <si>
    <t>ｷ704GM</t>
  </si>
  <si>
    <t>07-0158-9160-5810-2000-0000-0016</t>
  </si>
  <si>
    <t>ｷ704GN</t>
  </si>
  <si>
    <t>07-0162-3095-2410-2000-0000-0017</t>
  </si>
  <si>
    <t>m0630t2214</t>
  </si>
  <si>
    <t>ｷ704HB</t>
  </si>
  <si>
    <t>07-0162-3095-7510-2000-0000-0015</t>
  </si>
  <si>
    <t>m0630t2715</t>
  </si>
  <si>
    <t>ｷ704HC</t>
  </si>
  <si>
    <t>07-0167-7852-2310-2000-0000-0016</t>
  </si>
  <si>
    <t>dbkg9BQcx4w93Vg</t>
  </si>
  <si>
    <t>ｷ704HD</t>
  </si>
  <si>
    <t>07-0146-0632-4410-2000-0000-0017</t>
  </si>
  <si>
    <t>d6400q6414</t>
  </si>
  <si>
    <t>ｷ705CA</t>
  </si>
  <si>
    <t>宇高　啓介</t>
  </si>
  <si>
    <t>07-0140-9826-0110-2000-0000-0014</t>
  </si>
  <si>
    <t>c8490u0011</t>
  </si>
  <si>
    <t>ｷ705CC</t>
  </si>
  <si>
    <t>07-0146-0650-9410-2000-0000-0018</t>
  </si>
  <si>
    <t>f6400n6914</t>
  </si>
  <si>
    <t>ｷ705CE</t>
  </si>
  <si>
    <t>ｷ705CG</t>
  </si>
  <si>
    <t>07-0111-0792-0210-2000-0000-0012</t>
  </si>
  <si>
    <t>m7100q1012</t>
  </si>
  <si>
    <t>ｷ705CI</t>
  </si>
  <si>
    <t>07-0165-0698-7510-2000-0000-0016</t>
  </si>
  <si>
    <t>m6600w5715</t>
  </si>
  <si>
    <t>ｷ705FI</t>
  </si>
  <si>
    <t>07-0165-0698-7710-2000-0000-0012</t>
  </si>
  <si>
    <t>m6600w5717</t>
  </si>
  <si>
    <t>ｷ705FJ</t>
  </si>
  <si>
    <t>07-0167-7859-1310-2000-0000-0018</t>
  </si>
  <si>
    <t>f8670x7113</t>
  </si>
  <si>
    <t>ｷ705FK</t>
  </si>
  <si>
    <t>ｷ705FR</t>
  </si>
  <si>
    <t>ｷ705FU</t>
  </si>
  <si>
    <t>07-0121-0118-2310-2000-0000-0014</t>
  </si>
  <si>
    <t>b1200w1213</t>
  </si>
  <si>
    <t>ｷ705GC</t>
  </si>
  <si>
    <t>07-0121-0118-1610-2000-0000-0012</t>
  </si>
  <si>
    <t>b1200w1116</t>
  </si>
  <si>
    <t>ｷ705GD</t>
  </si>
  <si>
    <t>07-0121-0118-2510-2000-0000-0010</t>
  </si>
  <si>
    <t>b1200w1215</t>
  </si>
  <si>
    <t>ｷ705GE</t>
  </si>
  <si>
    <t>07-0150-6775-1810-2000-0000-0017</t>
  </si>
  <si>
    <t>h7560t0118</t>
  </si>
  <si>
    <t>ｷ705GJ</t>
  </si>
  <si>
    <t>07-0158-9144-6710-2000-0000-0016</t>
  </si>
  <si>
    <t>e1590s8617</t>
  </si>
  <si>
    <t>ｷ705GK</t>
  </si>
  <si>
    <t>07-0167-7859-1820-2000-0000-0018</t>
  </si>
  <si>
    <t>f8670x7118</t>
  </si>
  <si>
    <t>ｷ705HB</t>
  </si>
  <si>
    <t>07-0158-9185-3610-2000-0000-0017</t>
  </si>
  <si>
    <t>k1590t8316</t>
  </si>
  <si>
    <t>ｷ705HE</t>
  </si>
  <si>
    <t>07-0156-2021-6010-2000-0000-0016</t>
  </si>
  <si>
    <t>c0520p6610</t>
  </si>
  <si>
    <t>ｷ705HF</t>
  </si>
  <si>
    <t>07-0156-2021-6110-2000-0000-0019</t>
  </si>
  <si>
    <t>c0520p6611</t>
  </si>
  <si>
    <t>ｷ705HG</t>
  </si>
  <si>
    <t>ｷ706AA</t>
  </si>
  <si>
    <t>ｷ706AC</t>
  </si>
  <si>
    <t>07-0134-1239-3110-2000-0000-0012</t>
  </si>
  <si>
    <t>d2310x4311</t>
  </si>
  <si>
    <t>ｷ706AD</t>
  </si>
  <si>
    <t>S・H・T株式会社</t>
  </si>
  <si>
    <t>07-0230-4994-5710-2000-0000-0016</t>
  </si>
  <si>
    <t>m9340s0527</t>
  </si>
  <si>
    <t>ｷ706AJ</t>
  </si>
  <si>
    <t>大嶋　貴之</t>
  </si>
  <si>
    <t>07-0130-5013-6210-2000-0000-0018</t>
  </si>
  <si>
    <t>b0350r0612</t>
  </si>
  <si>
    <t>ｷ706CD</t>
  </si>
  <si>
    <t>07-0130-5013-6110-2000-0000-0015</t>
  </si>
  <si>
    <t>b0350r0611</t>
  </si>
  <si>
    <t>ｷ706CE</t>
  </si>
  <si>
    <t>07-0146-0642-9510-2000-0000-0012</t>
  </si>
  <si>
    <t>e6400q6915</t>
  </si>
  <si>
    <t>ｷ706CF</t>
  </si>
  <si>
    <t>ｷ706CH</t>
  </si>
  <si>
    <t>07-0230-4994-5810-2000-0000-0019</t>
  </si>
  <si>
    <t>m9340s0528</t>
  </si>
  <si>
    <t>ｷ706CL</t>
  </si>
  <si>
    <t>07-0230-4994-5910-2000-0000-0012</t>
  </si>
  <si>
    <t>m9340s0529</t>
  </si>
  <si>
    <t>ｷ706CM</t>
  </si>
  <si>
    <t>07-0167-7870-9110-2000-0000-0013</t>
  </si>
  <si>
    <t>h8670n7911</t>
  </si>
  <si>
    <t>ｷ706DA</t>
  </si>
  <si>
    <t>07-0162-3095-6610-2000-0000-0017</t>
  </si>
  <si>
    <t>m0630t2616</t>
  </si>
  <si>
    <t>ｷ706DB</t>
  </si>
  <si>
    <t>07-0150-6782-5410-2000-0000-0019</t>
  </si>
  <si>
    <t>k7560q0514</t>
  </si>
  <si>
    <t>ｷ706DC</t>
  </si>
  <si>
    <t>07-0150-6782-5510-2000-0000-0012</t>
  </si>
  <si>
    <t>k7560q0515</t>
  </si>
  <si>
    <t>ｷ706DD</t>
  </si>
  <si>
    <t>07-0162-3094-4910-2000-0000-0015</t>
  </si>
  <si>
    <t>ｷ706DE</t>
  </si>
  <si>
    <t>07-1258-9186-1010-2000-0000-0018</t>
  </si>
  <si>
    <t>k1591u8120</t>
  </si>
  <si>
    <t>ｷ706DF</t>
  </si>
  <si>
    <t>㈱サンライトテック</t>
  </si>
  <si>
    <t>07-0156-2030-6210-2000-0000-0010</t>
  </si>
  <si>
    <t>d0520n6612</t>
  </si>
  <si>
    <t>ｷ706DG</t>
  </si>
  <si>
    <t>㈱丸鋲</t>
  </si>
  <si>
    <t>ｷ706DH</t>
  </si>
  <si>
    <t>07-0158-9150-2810-2000-0000-0016</t>
  </si>
  <si>
    <t>f1590n8218</t>
  </si>
  <si>
    <t>ｷ706EA</t>
  </si>
  <si>
    <t>07-0167-7873-7710-2000-0000-0016</t>
  </si>
  <si>
    <t>h8670r7717</t>
  </si>
  <si>
    <t>ｷ706EB</t>
  </si>
  <si>
    <t>07-0167-7873-8110-2000-0000-0019</t>
  </si>
  <si>
    <t>h8670r7811</t>
  </si>
  <si>
    <t>ｷ706EC</t>
  </si>
  <si>
    <t>07-0167-7873-4410-2000-0000-0014</t>
  </si>
  <si>
    <t>h8670r7414e8400v6710</t>
  </si>
  <si>
    <t>ｷ706FE</t>
  </si>
  <si>
    <t>森川　伸二</t>
  </si>
  <si>
    <t>07-0167-7872-8720-2000-0000-0013</t>
  </si>
  <si>
    <t>h8670q7817</t>
  </si>
  <si>
    <t>ｷ706FF</t>
  </si>
  <si>
    <t>07-0150-6792-2210-2000-0000-0017</t>
  </si>
  <si>
    <t>m7560q0212</t>
  </si>
  <si>
    <t>ｷ706GA</t>
  </si>
  <si>
    <t>吉川　忠宏</t>
  </si>
  <si>
    <t>07-0150-6789-0910-2000-0000-0012</t>
  </si>
  <si>
    <t>k7560x0019</t>
  </si>
  <si>
    <t>ｷ706HC</t>
  </si>
  <si>
    <t>07-0165-0702-6210-2000-0000-0014</t>
  </si>
  <si>
    <t>a7600q5612</t>
  </si>
  <si>
    <t>ｷ706HD</t>
  </si>
  <si>
    <t>07-0150-6784-3510-2000-0000-0018</t>
  </si>
  <si>
    <t>k7560s0315</t>
  </si>
  <si>
    <t>ｷ706HF</t>
  </si>
  <si>
    <t>07-0167-7896-1110-2000-0000-0013</t>
  </si>
  <si>
    <t>m8670u7111</t>
  </si>
  <si>
    <t>ｷ706HL</t>
  </si>
  <si>
    <t>07-0167-7873-6310-2000-0000-0013</t>
  </si>
  <si>
    <t>h8670r7613</t>
  </si>
  <si>
    <t>ｷ706HP</t>
  </si>
  <si>
    <t>07-0167-7873-6510-2000-0000-0019</t>
  </si>
  <si>
    <t>h8670r7615</t>
  </si>
  <si>
    <t>ｷ706HQ</t>
  </si>
  <si>
    <t>谷山　一恵</t>
  </si>
  <si>
    <t>07-0167-7942-9210-2000-0000-0018</t>
  </si>
  <si>
    <t>e9670q7912</t>
  </si>
  <si>
    <t>ｷ706HR</t>
  </si>
  <si>
    <t>07-0167-7896-0910-2000-0000-0016</t>
  </si>
  <si>
    <t>m8670u7019</t>
  </si>
  <si>
    <t>ｷ706HT</t>
  </si>
  <si>
    <t>07-0134-1245-6510-2000-0000-0018</t>
  </si>
  <si>
    <t>e2310t4615</t>
  </si>
  <si>
    <t>ｷ707AA</t>
  </si>
  <si>
    <t>07-0134-1246-2610-2000-0000-0016</t>
  </si>
  <si>
    <t>e2310u4216</t>
  </si>
  <si>
    <t>ｷ707AB</t>
  </si>
  <si>
    <t>ｷ707AC</t>
  </si>
  <si>
    <t>07-0133-9748-5810-2000-0000-0011</t>
  </si>
  <si>
    <t>e7390w3518</t>
  </si>
  <si>
    <t>ｷ707AD</t>
  </si>
  <si>
    <t>07-0134-1250-4410-2000-0000-0015</t>
  </si>
  <si>
    <t>f2310n4414</t>
  </si>
  <si>
    <t>ｷ707AE</t>
  </si>
  <si>
    <t>07-0146-0649-3510-2000-0000-0019</t>
  </si>
  <si>
    <t>e6400x6315</t>
  </si>
  <si>
    <t>ｷ707CB</t>
  </si>
  <si>
    <t>07-0146-0649-3010-2000-0000-0014</t>
  </si>
  <si>
    <t>e6400x6310</t>
  </si>
  <si>
    <t>ｷ707CC</t>
  </si>
  <si>
    <t>07-0146-0649-3410-2000-0000-0016</t>
  </si>
  <si>
    <t>e6400x6314</t>
  </si>
  <si>
    <t>ｷ707CD</t>
  </si>
  <si>
    <t>07-0146-0649-3610-2000-0000-0012</t>
  </si>
  <si>
    <t>e6400x6316</t>
  </si>
  <si>
    <t>ｷ707CE</t>
  </si>
  <si>
    <t>07-0146-0649-3310-2000-0000-0013</t>
  </si>
  <si>
    <t>e6400x6313</t>
  </si>
  <si>
    <t>ｷ707CF</t>
  </si>
  <si>
    <t>07-0146-0649-3910-2000-0000-0011</t>
  </si>
  <si>
    <t>e6400x6319</t>
  </si>
  <si>
    <t>ｷ707CG</t>
  </si>
  <si>
    <t>07-0146-0649-4110-2000-0000-0018</t>
  </si>
  <si>
    <t>e6400x6411</t>
  </si>
  <si>
    <t>ｷ707CH</t>
  </si>
  <si>
    <t>07-0146-0647-3610-2000-0000-0014</t>
  </si>
  <si>
    <t>e6400v6316</t>
  </si>
  <si>
    <t>ｷ707CL</t>
  </si>
  <si>
    <t>07-0156-2032-3410-2000-0000-0011</t>
  </si>
  <si>
    <t>d0520q6314</t>
  </si>
  <si>
    <t>ｷ707DA</t>
  </si>
  <si>
    <t>07-0156-2048-0810-2000-0000-0011</t>
  </si>
  <si>
    <t>e0520w6018</t>
  </si>
  <si>
    <t>ｷ707DD</t>
  </si>
  <si>
    <t>久谷　元郎</t>
    <phoneticPr fontId="4"/>
  </si>
  <si>
    <t>07-0162-3104-7310-2000-0000-0012</t>
  </si>
  <si>
    <t>a1630s2713</t>
  </si>
  <si>
    <t>ｷ707DE</t>
  </si>
  <si>
    <t>荒谷　廣道</t>
    <phoneticPr fontId="4"/>
  </si>
  <si>
    <t>07-0167-7899-4520-2000-0000-0010</t>
  </si>
  <si>
    <t>m8670x7415</t>
  </si>
  <si>
    <t>ｷ707DG</t>
  </si>
  <si>
    <t>松田ガス㈱</t>
    <phoneticPr fontId="4"/>
  </si>
  <si>
    <t>07-0156-2036-9910-2000-0000-0018</t>
  </si>
  <si>
    <t>d0520u6919</t>
  </si>
  <si>
    <t>ｷ707DH</t>
  </si>
  <si>
    <t>07-0167-7880-7910-2000-0000-0012</t>
  </si>
  <si>
    <t>k8670n7719</t>
  </si>
  <si>
    <t>ｷ707EE</t>
  </si>
  <si>
    <t>07-0167-7880-8210-2000-0000-0012</t>
  </si>
  <si>
    <t>k8670n7812</t>
  </si>
  <si>
    <t>ｷ707EF</t>
  </si>
  <si>
    <t>07-0167-7880-8410-2000-0000-0018</t>
  </si>
  <si>
    <t>k8670n7814</t>
  </si>
  <si>
    <t>ｷ707EG</t>
  </si>
  <si>
    <t>07-0165-0709-0410-2000-0000-0017</t>
  </si>
  <si>
    <t>a7600x5014</t>
  </si>
  <si>
    <t>ｷ707FC</t>
  </si>
  <si>
    <t>07-0165-0711-3310-2000-0000-0012</t>
  </si>
  <si>
    <t>b7600p5313</t>
  </si>
  <si>
    <t>ｷ707FF</t>
  </si>
  <si>
    <t>07-0156-2038-3710-2000-0000-0014</t>
  </si>
  <si>
    <t>d0520w6317</t>
  </si>
  <si>
    <t>ｷ707GA</t>
  </si>
  <si>
    <t>07-0165-0709-2710-2000-0000-0018</t>
  </si>
  <si>
    <t>a7600x5217</t>
  </si>
  <si>
    <t>ｷ707GC</t>
  </si>
  <si>
    <t>07-0150-6789-9910-2000-0000-0011</t>
  </si>
  <si>
    <t>k7560x0919</t>
  </si>
  <si>
    <t>ｷ707GE</t>
  </si>
  <si>
    <t>07-0158-9153-6410-2000-0000-0015</t>
  </si>
  <si>
    <t>ｷ707HC</t>
  </si>
  <si>
    <t>07-0150-6789-1910-2000-0000-0013</t>
  </si>
  <si>
    <t>k7560x0119</t>
  </si>
  <si>
    <t>ｷ707HE</t>
  </si>
  <si>
    <t>07-0171-1089-4810-2000-0000-0012</t>
  </si>
  <si>
    <t>k0710x1418</t>
  </si>
  <si>
    <t>ｷ707HF</t>
  </si>
  <si>
    <t>08-0526-3330-0104-0011-0000-0016</t>
  </si>
  <si>
    <t>ｷ707HG</t>
  </si>
  <si>
    <t>川崎　進</t>
  </si>
  <si>
    <t>07-0134-1255-4110-2000-0000-0011</t>
  </si>
  <si>
    <t>f2310t4411</t>
  </si>
  <si>
    <t>ｷ708CB</t>
  </si>
  <si>
    <t>07-0130-4997-4010-2000-0000-0014</t>
  </si>
  <si>
    <t>m9340v0410</t>
  </si>
  <si>
    <t>ｷ708CC</t>
  </si>
  <si>
    <t>07-0130-4995-1110-2000-0000-0016</t>
  </si>
  <si>
    <t>m9340t0111</t>
  </si>
  <si>
    <t>ｷ708CD</t>
  </si>
  <si>
    <t>07-0167-7951-5910-2000-0000-0013</t>
  </si>
  <si>
    <t>f9670p7519</t>
  </si>
  <si>
    <t>ｷ708ED</t>
  </si>
  <si>
    <t>㈲セルダムコーポレーション</t>
  </si>
  <si>
    <t>07-0167-7899-6210-2000-0000-0018</t>
  </si>
  <si>
    <t>m8670x7612</t>
  </si>
  <si>
    <t>ｷ708GC</t>
  </si>
  <si>
    <t>ｷ708HA</t>
  </si>
  <si>
    <t>07-0158-9159-8710-2000-0000-0010</t>
  </si>
  <si>
    <t>f1590x8817</t>
  </si>
  <si>
    <t>ｷ708IA</t>
  </si>
  <si>
    <t>07-0167-7889-9010-2000-0000-0018</t>
  </si>
  <si>
    <t>k8670x7910</t>
  </si>
  <si>
    <t>ｷ708IB</t>
  </si>
  <si>
    <t>07-0140-9861-5210-2000-0000-0015</t>
  </si>
  <si>
    <t>g8490p0512</t>
  </si>
  <si>
    <t>ｷ709AA</t>
  </si>
  <si>
    <t>山本　洋史</t>
  </si>
  <si>
    <t>ｷ709CG</t>
  </si>
  <si>
    <t>07-0150-6797-2910-2000-0000-0013</t>
  </si>
  <si>
    <t>m7560v0219</t>
  </si>
  <si>
    <t>ｷ709EA</t>
  </si>
  <si>
    <t>07-0165-0713-0410-2000-0000-0010</t>
  </si>
  <si>
    <t>b7600r5014</t>
  </si>
  <si>
    <t>ｷ709EB</t>
  </si>
  <si>
    <t>07-0162-3098-8110-2000-0000-0011</t>
  </si>
  <si>
    <t>m0630w2811</t>
  </si>
  <si>
    <t>ｷ709EC</t>
  </si>
  <si>
    <t>07-0162-3105-0110-2000-0000-0018</t>
  </si>
  <si>
    <t>a1630t2011</t>
  </si>
  <si>
    <t>ｷ709EE</t>
  </si>
  <si>
    <t>07-0167-7942-8910-2000-0000-0018</t>
  </si>
  <si>
    <t>e9670q7819</t>
  </si>
  <si>
    <t>ｷ709FA</t>
  </si>
  <si>
    <t>07-0167-7942-8710-2000-0000-0012</t>
  </si>
  <si>
    <t>e9670q7817</t>
  </si>
  <si>
    <t>ｷ709FB</t>
  </si>
  <si>
    <t>07-0158-9166-1410-2000-0000-0014</t>
  </si>
  <si>
    <t>g1590u8114</t>
  </si>
  <si>
    <t>ｷ709FC</t>
  </si>
  <si>
    <t>07-0111-0813-6910-2000-0000-0017</t>
  </si>
  <si>
    <t>b8100r1619</t>
  </si>
  <si>
    <t>ｷ709GB</t>
  </si>
  <si>
    <t>07-0171-1128-0810-2000-0000-0012</t>
  </si>
  <si>
    <t>c1710w1018</t>
  </si>
  <si>
    <t>ｷ709JA</t>
  </si>
  <si>
    <t>07-0178-8554-4510-2000-0000-0010</t>
  </si>
  <si>
    <t>f5780s8415</t>
  </si>
  <si>
    <t>ｷ709JB</t>
  </si>
  <si>
    <t>谷岡　哲彰</t>
  </si>
  <si>
    <t>07-0146-0653-2410-2000-0000-0018</t>
  </si>
  <si>
    <t>f6400r6214</t>
  </si>
  <si>
    <t>ｷ710AA</t>
  </si>
  <si>
    <t>07-0146-0657-9210-2000-0000-0015</t>
  </si>
  <si>
    <t>f6400v6912</t>
  </si>
  <si>
    <t>ｷ710CC</t>
  </si>
  <si>
    <t>07-0146-0657-9310-2000-0000-0018</t>
  </si>
  <si>
    <t>f6400v6913</t>
  </si>
  <si>
    <t>ｷ710CD</t>
  </si>
  <si>
    <t>07-0146-0657-9410-2000-0000-0011</t>
  </si>
  <si>
    <t>f6400v6914</t>
  </si>
  <si>
    <t>ｷ710CE</t>
  </si>
  <si>
    <t>07-0146-0657-9510-2000-0000-0014</t>
  </si>
  <si>
    <t>f6400v6915</t>
  </si>
  <si>
    <t>ｷ710CF</t>
  </si>
  <si>
    <t>07-0130-5003-1610-2000-0000-0018</t>
  </si>
  <si>
    <t>a0350r0116</t>
  </si>
  <si>
    <t>ｷ710CH</t>
  </si>
  <si>
    <t>07-0165-0718-4510-2000-0000-0012</t>
  </si>
  <si>
    <t>b7600w5415</t>
  </si>
  <si>
    <t>ｷ710FA</t>
  </si>
  <si>
    <t>07-0162-3102-8910-2000-0000-0013</t>
  </si>
  <si>
    <t>a1630q2819</t>
  </si>
  <si>
    <t>ｷ710GB</t>
  </si>
  <si>
    <t>07-1262-3110-0210-2000-0000-0015</t>
  </si>
  <si>
    <t>b1631n2022</t>
  </si>
  <si>
    <t>ｷ710GC</t>
  </si>
  <si>
    <t>07-0140-9879-4010-2000-0000-0017</t>
  </si>
  <si>
    <t>h8490x0410</t>
  </si>
  <si>
    <t>ｷ710GE</t>
  </si>
  <si>
    <t>07-0156-2060-5310-2000-0000-0013</t>
  </si>
  <si>
    <t>g0520n6513</t>
  </si>
  <si>
    <t>ｷ710GF</t>
  </si>
  <si>
    <t>07-0165-0719-7710-2000-0000-0010</t>
  </si>
  <si>
    <t>b7600x5717</t>
  </si>
  <si>
    <t>ｷ710HC</t>
  </si>
  <si>
    <t>07-0171-1137-3410-2000-0000-0011</t>
  </si>
  <si>
    <t>d1710v1314</t>
  </si>
  <si>
    <t>ｷ710JA</t>
  </si>
  <si>
    <t>07-0185-4996-7910-2000-0000-0015</t>
  </si>
  <si>
    <t>m9840u5719</t>
  </si>
  <si>
    <t>ｷ710JB</t>
  </si>
  <si>
    <t>07-0162-3103-0710-2000-0000-0018</t>
  </si>
  <si>
    <t>a1630r2017</t>
  </si>
  <si>
    <t>ｷ710JC</t>
  </si>
  <si>
    <t>07-0178-8561-9310-2000-0000-0019</t>
  </si>
  <si>
    <t>g5780p8913</t>
  </si>
  <si>
    <t>ｷ710JD</t>
  </si>
  <si>
    <t>山崎　武司</t>
  </si>
  <si>
    <t>ｷ711AA</t>
  </si>
  <si>
    <t>07-0130-5005-0910-2000-0000-0014</t>
  </si>
  <si>
    <t>a0350t0019</t>
  </si>
  <si>
    <t>ｷ711CB</t>
  </si>
  <si>
    <t>絹田　孝江</t>
  </si>
  <si>
    <t>07-0167-7910-0810-2000-0000-0018</t>
  </si>
  <si>
    <t>b9670n7018</t>
  </si>
  <si>
    <t>ｷ711FC</t>
  </si>
  <si>
    <t>07-0156-2060-5410-2000-0000-0016</t>
  </si>
  <si>
    <t>g0520n6514</t>
  </si>
  <si>
    <t>ｷ711FD</t>
  </si>
  <si>
    <t>07-0167-7928-3910-2000-0000-0013</t>
  </si>
  <si>
    <t>c9670w7319</t>
  </si>
  <si>
    <t>ｷ711FF</t>
  </si>
  <si>
    <t>07-0167-7912-5710-2000-0000-0018</t>
  </si>
  <si>
    <t>b9670q7517</t>
  </si>
  <si>
    <t>ｷ711FG</t>
  </si>
  <si>
    <t>07-0140-9991-0710-2000-0000-0011</t>
  </si>
  <si>
    <t>m9490p0017</t>
  </si>
  <si>
    <t>ｷ711FI</t>
  </si>
  <si>
    <t>07-0167-7931-8410-2000-0000-0017</t>
  </si>
  <si>
    <t>d9670p7814</t>
  </si>
  <si>
    <t>ｷ711FK</t>
  </si>
  <si>
    <t>07-0156-2067-4810-2000-0000-0010</t>
  </si>
  <si>
    <t>g0520v6418</t>
  </si>
  <si>
    <t>ｷ711FL</t>
  </si>
  <si>
    <t>07-0158-9183-2710-2000-0000-0011</t>
  </si>
  <si>
    <t>k1590r8217</t>
  </si>
  <si>
    <t>ｷ711GB</t>
  </si>
  <si>
    <t>07-0158-9183-2610-2000-0000-0018</t>
  </si>
  <si>
    <t>k1590r8216</t>
  </si>
  <si>
    <t>ｷ711GC</t>
  </si>
  <si>
    <t>07-0167-7908-0410-2000-0000-0011</t>
  </si>
  <si>
    <t>a9670w7014</t>
  </si>
  <si>
    <t>ｷ711GD</t>
  </si>
  <si>
    <t>07-0140-9884-0410-2000-0000-0017</t>
  </si>
  <si>
    <t>k8490s0014</t>
  </si>
  <si>
    <t>ｷ711GE</t>
  </si>
  <si>
    <t>07-0167-7862-1310-2000-0000-0012</t>
  </si>
  <si>
    <t>g8670q7113</t>
  </si>
  <si>
    <t>ｷ711GG</t>
  </si>
  <si>
    <t>合同会社龍頭</t>
  </si>
  <si>
    <t>07-1265-0752-9610-2000-0000-0016</t>
  </si>
  <si>
    <t>f7601q5926</t>
  </si>
  <si>
    <t>ｷ711GH</t>
  </si>
  <si>
    <t>07-1240-9985-8510-2000-0000-0014</t>
  </si>
  <si>
    <t>k9491t0825</t>
  </si>
  <si>
    <t>ｷ711GJ</t>
  </si>
  <si>
    <t>07-0165-0730-3610-2000-0000-0016</t>
  </si>
  <si>
    <t>d7600n5316</t>
  </si>
  <si>
    <t>ｷ711GL</t>
  </si>
  <si>
    <t>07-0167-7908-4210-2000-0000-0019</t>
  </si>
  <si>
    <t>a9670w7412</t>
  </si>
  <si>
    <t>ｷ711JA</t>
  </si>
  <si>
    <t>07-0167-7909-2810-2000-0000-0014</t>
  </si>
  <si>
    <t>a9670x7218</t>
  </si>
  <si>
    <t>ｷ711JB</t>
  </si>
  <si>
    <t>07-0171-1150-1010-2000-0000-0018</t>
  </si>
  <si>
    <t>f1710n1110</t>
  </si>
  <si>
    <t>ｷ711JC</t>
  </si>
  <si>
    <t>07-0171-1150-0910-2000-0000-0014</t>
  </si>
  <si>
    <t>f1710n1019</t>
  </si>
  <si>
    <t>ｷ711JD</t>
  </si>
  <si>
    <t>07-0178-8576-1010-2000-0000-0014</t>
  </si>
  <si>
    <t>h5780u8110</t>
  </si>
  <si>
    <t>ｷ711JF</t>
  </si>
  <si>
    <t>ｷ711JG</t>
  </si>
  <si>
    <t>07-0178-8566-0310-2000-0000-0015</t>
  </si>
  <si>
    <t>g5780u8013</t>
  </si>
  <si>
    <t>ｷ711JI</t>
  </si>
  <si>
    <t>07-0167-7906-5610-2000-0000-0014</t>
  </si>
  <si>
    <t>a9670u7516</t>
  </si>
  <si>
    <t>ｷ711KA</t>
  </si>
  <si>
    <t>07-0167-7921-8210-2000-0000-0014</t>
  </si>
  <si>
    <t>c9670p7812</t>
  </si>
  <si>
    <t>ｷ711KE</t>
  </si>
  <si>
    <t>07-0165-0725-7410-2000-0000-0012</t>
  </si>
  <si>
    <t>c7600t5714</t>
  </si>
  <si>
    <t>ｷ711KF</t>
  </si>
  <si>
    <t>07-0171-1160-1210-2000-0000-0011</t>
  </si>
  <si>
    <t>g1710n1112</t>
  </si>
  <si>
    <t>ｷ711KG</t>
  </si>
  <si>
    <t>07-0171-1160-1310-2000-0000-0014</t>
  </si>
  <si>
    <t>g1710n1113</t>
  </si>
  <si>
    <t>ｷ711KH</t>
  </si>
  <si>
    <t>07-0130-5008-7510-2000-0000-0016</t>
  </si>
  <si>
    <t>a0350w0715</t>
  </si>
  <si>
    <t>ｷ712AA</t>
  </si>
  <si>
    <t>07-0140-9914-3710-2000-0000-0015</t>
  </si>
  <si>
    <t>b9490s0317</t>
  </si>
  <si>
    <t>ｷ712AB</t>
  </si>
  <si>
    <t>07-0140-9909-7310-2000-0000-0015</t>
  </si>
  <si>
    <t>a9490x0713</t>
  </si>
  <si>
    <t>ｷ712AF</t>
  </si>
  <si>
    <t>07-0146-0669-0910-2000-0000-0012</t>
  </si>
  <si>
    <t>g6400x6019</t>
  </si>
  <si>
    <t>ｷ712CA</t>
  </si>
  <si>
    <t>㈱カナダニ</t>
    <phoneticPr fontId="4"/>
  </si>
  <si>
    <t>07-0158-9180-6610-2000-0000-0015</t>
  </si>
  <si>
    <t>ｷ712CB</t>
  </si>
  <si>
    <t>桑原　良</t>
  </si>
  <si>
    <t>07-0158-9180-6510-2000-0000-0012</t>
  </si>
  <si>
    <t>ｷ712CC</t>
  </si>
  <si>
    <t>07-0140-9914-3510-2000-0000-0019</t>
  </si>
  <si>
    <t>b9490s0315</t>
  </si>
  <si>
    <t>ｷ712CD</t>
  </si>
  <si>
    <t>07-0134-1310-4710-2000-0000-0011</t>
  </si>
  <si>
    <t>b3310n4417</t>
  </si>
  <si>
    <t>ｷ712CF</t>
  </si>
  <si>
    <t>07-0158-9186-2910-2000-0000-0014</t>
  </si>
  <si>
    <t>k1590u8219</t>
  </si>
  <si>
    <t>ｷ712FA</t>
  </si>
  <si>
    <t>ｷ712FB</t>
    <phoneticPr fontId="4"/>
  </si>
  <si>
    <t>07-0167-7932-2720-2000-0000-0014</t>
  </si>
  <si>
    <t>d9670q7217</t>
  </si>
  <si>
    <t>ｷ712FC</t>
    <phoneticPr fontId="4"/>
  </si>
  <si>
    <t>ｷ712FD</t>
  </si>
  <si>
    <t>07-0156-2079-6610-2000-0000-0011</t>
  </si>
  <si>
    <t>h0520x6616</t>
  </si>
  <si>
    <t>ｷ712FH</t>
  </si>
  <si>
    <t>07-0167-7947-9610-2000-0000-0015</t>
  </si>
  <si>
    <t>e9670v7916</t>
  </si>
  <si>
    <t>ｷ712GA</t>
  </si>
  <si>
    <t>07-0167-7859-6010-2000-0000-0014</t>
  </si>
  <si>
    <t>f8670x7610</t>
  </si>
  <si>
    <t>ｷ712GB</t>
  </si>
  <si>
    <t>07-0156-2071-4910-2000-0000-0016</t>
  </si>
  <si>
    <t>h0520p6419</t>
    <phoneticPr fontId="4"/>
  </si>
  <si>
    <t>ｷ712GC</t>
  </si>
  <si>
    <t>07-0156-2071-5010-2000-0000-0010</t>
  </si>
  <si>
    <t>h0520p6510</t>
    <phoneticPr fontId="4"/>
  </si>
  <si>
    <t>ｷ712GE</t>
  </si>
  <si>
    <t>07-0165-0731-7510-2000-0000-0016</t>
  </si>
  <si>
    <t>d7600p5715</t>
  </si>
  <si>
    <t>ｷ712GF</t>
  </si>
  <si>
    <t>07-0178-8576-4010-2000-0000-0017</t>
  </si>
  <si>
    <t>h5780u8410</t>
    <phoneticPr fontId="4"/>
  </si>
  <si>
    <t>ｷ712JA</t>
  </si>
  <si>
    <t>07-0178-8577-5410-2000-0000-0019</t>
  </si>
  <si>
    <t>h5780v8514</t>
  </si>
  <si>
    <t>ｷ712JB</t>
  </si>
  <si>
    <t>07-0171-1159-0410-2000-0000-0010</t>
  </si>
  <si>
    <t>ｷ712JC</t>
  </si>
  <si>
    <t>07-0167-7945-3610-2000-0000-0011</t>
  </si>
  <si>
    <t>e9670t7316</t>
  </si>
  <si>
    <t>ｷ712JE</t>
  </si>
  <si>
    <t>07-0167-7939-4010-2000-0000-0013</t>
  </si>
  <si>
    <t>d9670x7410</t>
  </si>
  <si>
    <t>ｷ712JF</t>
  </si>
  <si>
    <t>07-0150-6818-4110-2000-0000-0019</t>
  </si>
  <si>
    <t>b8560w0411</t>
  </si>
  <si>
    <t>ｷ712KC</t>
  </si>
  <si>
    <t>07-0178-8533-2210-2000-0000-0016</t>
  </si>
  <si>
    <t>d5780r8212</t>
  </si>
  <si>
    <t>ｻ704AG</t>
  </si>
  <si>
    <t>井上　實</t>
  </si>
  <si>
    <t>07-0171-1093-1110-2000-0000-0011</t>
  </si>
  <si>
    <t>m0710r1111</t>
  </si>
  <si>
    <t>ｻ704AH</t>
  </si>
  <si>
    <t>07-0171-1121-6610-2000-0000-0019</t>
  </si>
  <si>
    <t>c1710p1616</t>
  </si>
  <si>
    <t>ｻ705AA</t>
  </si>
  <si>
    <t>07-0146-0724-6910-2000-0000-0010</t>
  </si>
  <si>
    <t>c7400s6619</t>
  </si>
  <si>
    <t>ｶ809AB</t>
  </si>
  <si>
    <t>07-0158-9145-1310-2000-0000-0018</t>
  </si>
  <si>
    <t>e1590t8113</t>
  </si>
  <si>
    <t>ｷ705HH</t>
  </si>
  <si>
    <t>07-0158-9190-8510-2000-0000-0011</t>
  </si>
  <si>
    <t>m1590n8815</t>
  </si>
  <si>
    <t>ｷ705HI</t>
    <phoneticPr fontId="4"/>
  </si>
  <si>
    <t>07-0146-0664-0910-2000-0000-0017</t>
  </si>
  <si>
    <t>g6400s6019</t>
  </si>
  <si>
    <t>ｷ711CJ</t>
  </si>
  <si>
    <t>07-0158-9172-2910-2000-0000-0011</t>
  </si>
  <si>
    <t>h1590q8219</t>
  </si>
  <si>
    <t>ｷ711CK</t>
  </si>
  <si>
    <t>桑原　大輔</t>
  </si>
  <si>
    <t>07-0140-9894-2710-2000-0000-0015</t>
  </si>
  <si>
    <t>m8490s0217</t>
  </si>
  <si>
    <t>ｷ711FM</t>
  </si>
  <si>
    <t>07-0121-0165-3610-2000-0000-0012</t>
  </si>
  <si>
    <t>g1200t1316</t>
  </si>
  <si>
    <t>ｷ711KI</t>
  </si>
  <si>
    <t>07-0130-5010-5010-2000-0000-0014</t>
  </si>
  <si>
    <t>b0350n0510</t>
  </si>
  <si>
    <t>ｷ712CG</t>
  </si>
  <si>
    <t>07-0167-7924-7610-2000-0000-0012</t>
    <phoneticPr fontId="4"/>
  </si>
  <si>
    <t>ｷ712FK</t>
  </si>
  <si>
    <t>07-0156-2071-3410-2000-0000-0010</t>
  </si>
  <si>
    <t>h0520p6314</t>
  </si>
  <si>
    <t>ｷ712GG</t>
  </si>
  <si>
    <t>07-0130-5009-6510-2000-0000-0014</t>
  </si>
  <si>
    <t>a0350x0615</t>
  </si>
  <si>
    <t>ｷ801AC</t>
  </si>
  <si>
    <t>07-0130-5013-6010-2000-0000-0012</t>
  </si>
  <si>
    <t>b0350r0610</t>
  </si>
  <si>
    <t>ｷ801AF</t>
  </si>
  <si>
    <t>07-0230-5012-3110-2000-0000-0010</t>
  </si>
  <si>
    <t>ｷ801CA</t>
  </si>
  <si>
    <t>道信　智之</t>
  </si>
  <si>
    <t>07-0130-5012-6010-2000-0000-0013</t>
  </si>
  <si>
    <t>b0350q0610</t>
  </si>
  <si>
    <t>ｷ801CC</t>
  </si>
  <si>
    <t>07-0140-9929-5610-2000-0000-0016</t>
  </si>
  <si>
    <t>c9490x0516</t>
  </si>
  <si>
    <t>ｷ801CD</t>
  </si>
  <si>
    <t>07-0158-9186-3210-2000-0000-0014</t>
  </si>
  <si>
    <t>k1590u8312</t>
  </si>
  <si>
    <t>ｷ801CE</t>
  </si>
  <si>
    <t>07-0162-3112-6810-2000-0000-0015</t>
  </si>
  <si>
    <t>b1630q2618</t>
  </si>
  <si>
    <t>ｷ801EA</t>
  </si>
  <si>
    <t>07-0167-7951-1320-2000-0000-0016</t>
    <phoneticPr fontId="4"/>
  </si>
  <si>
    <t>f9670p7113</t>
  </si>
  <si>
    <t>ｷ801EB</t>
  </si>
  <si>
    <t>07-0158-9182-2610-2000-0000-0019</t>
  </si>
  <si>
    <t>k1590q8216</t>
  </si>
  <si>
    <t>ｷ801FA</t>
  </si>
  <si>
    <t>07-0140-9932-4410-2000-0000-0013</t>
  </si>
  <si>
    <t>d9490q0414</t>
  </si>
  <si>
    <t>ｷ801GA</t>
  </si>
  <si>
    <t>07-0140-9916-2410-2000-0000-0013</t>
  </si>
  <si>
    <t>b9490u0214</t>
  </si>
  <si>
    <t>ｷ801GC</t>
  </si>
  <si>
    <t>07-0140-9934-4010-2000-0000-0019</t>
  </si>
  <si>
    <t>d9490s0410</t>
  </si>
  <si>
    <t>ｷ801GL</t>
  </si>
  <si>
    <t>07-0140-9934-2510-2000-0000-0012</t>
  </si>
  <si>
    <t>d9490s0215</t>
  </si>
  <si>
    <t>ｷ801GN</t>
  </si>
  <si>
    <t>07-0140-9934-4310-2000-0000-0018</t>
  </si>
  <si>
    <t>d9490s0413</t>
  </si>
  <si>
    <t>ｷ801GO</t>
  </si>
  <si>
    <t>07-0140-9934-2910-2000-0000-0014</t>
  </si>
  <si>
    <t>d9490s0219</t>
  </si>
  <si>
    <t>ｷ801GP</t>
  </si>
  <si>
    <t>07-0165-0731-8010-2000-0000-0012</t>
  </si>
  <si>
    <t>d7600p5810</t>
  </si>
  <si>
    <t>ｷ801HA</t>
  </si>
  <si>
    <t>07-0165-0733-7020-2000-0000-0014</t>
  </si>
  <si>
    <t>ｷ801HC</t>
  </si>
  <si>
    <t>07-0167-7934-0110-2000-0000-0017</t>
  </si>
  <si>
    <t>d9670s7011</t>
  </si>
  <si>
    <t>ｷ801HD</t>
  </si>
  <si>
    <t>07-0165-0735-8110-2000-0000-0011</t>
  </si>
  <si>
    <t>d7600t5811</t>
  </si>
  <si>
    <t>ｷ801HE</t>
  </si>
  <si>
    <t>07-0150-6832-3710-2000-0000-0016</t>
  </si>
  <si>
    <t>d8560q0317</t>
  </si>
  <si>
    <t>ｷ801JB</t>
  </si>
  <si>
    <t>07-0167-7886-7210-2000-0000-0015</t>
  </si>
  <si>
    <t>k8670u7712</t>
  </si>
  <si>
    <t>ｷ801KA</t>
  </si>
  <si>
    <t>07-0171-1168-5410-2000-0000-0013</t>
  </si>
  <si>
    <t>g1710w1514</t>
  </si>
  <si>
    <t>ｷ801KB</t>
  </si>
  <si>
    <t>07-0167-7939-1610-2000-0000-0018</t>
  </si>
  <si>
    <t>d9670x7116</t>
  </si>
  <si>
    <t>ｷ801KC</t>
  </si>
  <si>
    <t>07-0150-6821-0010-2000-0000-0016</t>
  </si>
  <si>
    <t>c8560p0010</t>
  </si>
  <si>
    <t>ｷ801KD</t>
  </si>
  <si>
    <t>07-0158-9162-8010-2000-0000-0013</t>
  </si>
  <si>
    <t>ｷ802AA</t>
  </si>
  <si>
    <t>07-0140-9929-8510-2000-0000-0016</t>
  </si>
  <si>
    <t>c9490x0815</t>
  </si>
  <si>
    <t>ｷ802AB</t>
  </si>
  <si>
    <t>07-0130-5015-0710-2000-0000-0015</t>
  </si>
  <si>
    <t>b0350t0017</t>
  </si>
  <si>
    <t>ｷ802CA</t>
  </si>
  <si>
    <t>07-0162-3111-1810-2000-0000-0011</t>
  </si>
  <si>
    <t>b1630p2118</t>
  </si>
  <si>
    <t>ｷ802GA</t>
  </si>
  <si>
    <t>07-0167-7944-0310-2000-0000-0010</t>
  </si>
  <si>
    <t>e9670s7013</t>
  </si>
  <si>
    <t>ｷ802GJ</t>
  </si>
  <si>
    <t>07-0165-0733-7020-2000-0000-0023</t>
  </si>
  <si>
    <t>ｷ802HA</t>
  </si>
  <si>
    <t>07-0165-0750-3310-2000-0000-0011</t>
  </si>
  <si>
    <t>f7600n5313</t>
  </si>
  <si>
    <t>ｷ802HH</t>
  </si>
  <si>
    <t>小畑　隆浩</t>
  </si>
  <si>
    <t>07-0167-7956-3810-2000-0000-0013</t>
  </si>
  <si>
    <t>f9670u7318</t>
  </si>
  <si>
    <t>ｷ802JA</t>
  </si>
  <si>
    <t>07-0178-8592-8210-2000-0000-0015</t>
  </si>
  <si>
    <t>m5780q8812</t>
  </si>
  <si>
    <t>ｷ802JB</t>
  </si>
  <si>
    <t>07-0140-9149-8920-2000-0000-0017</t>
  </si>
  <si>
    <t>e1490x0819</t>
  </si>
  <si>
    <t>ｷ802KB</t>
  </si>
  <si>
    <t>㈱ダイヤモンド・システム</t>
  </si>
  <si>
    <t>07-0140-9960-3910-2000-0000-0010</t>
  </si>
  <si>
    <t>g9490n0319</t>
  </si>
  <si>
    <t>ｷ803AB</t>
  </si>
  <si>
    <t>07-0140-9983-9310-2000-0000-0019</t>
  </si>
  <si>
    <t>k9490r0913</t>
  </si>
  <si>
    <t>ｷ803AD</t>
  </si>
  <si>
    <t>07-0158-9162-7910-2000-0000-0019</t>
  </si>
  <si>
    <t>g1590q8719</t>
  </si>
  <si>
    <t>ｷ803AE</t>
  </si>
  <si>
    <t>07-0130-5024-4810-2000-0000-0010</t>
  </si>
  <si>
    <t>c0350s0418</t>
  </si>
  <si>
    <t>ｷ803CA</t>
  </si>
  <si>
    <t>07-0130-5024-4710-2000-0000-0017</t>
  </si>
  <si>
    <t>c0350s0417</t>
  </si>
  <si>
    <t>ｷ803CB</t>
  </si>
  <si>
    <t>07-0130-5015-0210-2000-0000-0010</t>
  </si>
  <si>
    <t>b0350t0012</t>
  </si>
  <si>
    <t>ｷ803CC</t>
  </si>
  <si>
    <t>07-0140-9929-8210-2000-0000-0017</t>
  </si>
  <si>
    <t>c9490x0812</t>
  </si>
  <si>
    <t>ｷ803CG</t>
  </si>
  <si>
    <t>07-0167-7963-9410-2000-0000-0017</t>
  </si>
  <si>
    <t>g9670r7914</t>
  </si>
  <si>
    <t>ｷ803DA</t>
  </si>
  <si>
    <t>07-0127-4945-0010-2000-0000-0015</t>
  </si>
  <si>
    <t>ｷ803DB</t>
  </si>
  <si>
    <t>07-0178-8654-0810-2000-0000-0010</t>
  </si>
  <si>
    <t>f6780s8018</t>
  </si>
  <si>
    <t>ｷ803DC</t>
  </si>
  <si>
    <t>㈱クリーンエネルギー山口</t>
    <phoneticPr fontId="4"/>
  </si>
  <si>
    <t>07-0178-8654-0910-2000-0000-0013</t>
  </si>
  <si>
    <t>f6780s8019</t>
  </si>
  <si>
    <t>ｷ803DD</t>
  </si>
  <si>
    <t>07-0178-8654-1010-2000-0000-0017</t>
  </si>
  <si>
    <t>f6780s8110</t>
  </si>
  <si>
    <t>ｷ803EA</t>
  </si>
  <si>
    <t>07-0167-7959-9410-2000-0000-0014</t>
  </si>
  <si>
    <t>f9670x7914</t>
  </si>
  <si>
    <t>ｷ803EB</t>
  </si>
  <si>
    <t>07-0167-7959-9710-2000-0000-0013</t>
  </si>
  <si>
    <t>f9670x7917</t>
  </si>
  <si>
    <t>ｷ803EC</t>
  </si>
  <si>
    <t>07-0162-3114-6810-2000-0000-0013</t>
  </si>
  <si>
    <t>b1630s2618</t>
  </si>
  <si>
    <t>ｷ803EH</t>
  </si>
  <si>
    <t>07-0140-9934-3110-2000-0000-0011</t>
  </si>
  <si>
    <t>d9490s0311</t>
  </si>
  <si>
    <t>ｷ803GJ</t>
  </si>
  <si>
    <t>07-0140-9934-2710-2000-0000-0018</t>
  </si>
  <si>
    <t>d9490s0217</t>
  </si>
  <si>
    <t>ｷ803GM</t>
  </si>
  <si>
    <t>07-0167-7966-9010-2000-0000-0012</t>
  </si>
  <si>
    <t>g9670u7910</t>
  </si>
  <si>
    <t>ｷ803HI</t>
  </si>
  <si>
    <t>07-0167-7966-8410-2000-0000-0013</t>
  </si>
  <si>
    <t>g9670u7814</t>
  </si>
  <si>
    <t>ｷ803HJ</t>
  </si>
  <si>
    <t>ｷ803HK</t>
  </si>
  <si>
    <t>07-0167-7999-3010-2000-0000-0014</t>
  </si>
  <si>
    <t>m9670x7310</t>
  </si>
  <si>
    <t>ｷ803HL</t>
  </si>
  <si>
    <t>07-0178-8654-0710-2000-0000-0017</t>
  </si>
  <si>
    <t>f6780s8017</t>
  </si>
  <si>
    <t>ｷ803JA</t>
  </si>
  <si>
    <t>07-0130-5023-4710-2000-0000-0018</t>
  </si>
  <si>
    <t>c0350r0417</t>
  </si>
  <si>
    <t>ｷ804CE</t>
  </si>
  <si>
    <t>07-0167-7969-3020-2000-0000-0018</t>
  </si>
  <si>
    <t>g9670x7310</t>
  </si>
  <si>
    <t>ｷ804FB</t>
  </si>
  <si>
    <t>07-0140-9929-3310-2000-0000-0015</t>
  </si>
  <si>
    <t>c9490x0313</t>
  </si>
  <si>
    <t>ｷ804GG</t>
  </si>
  <si>
    <t>07-0158-9200-7810-2000-0000-0011</t>
  </si>
  <si>
    <t>a2590n8718</t>
  </si>
  <si>
    <t>ｷ804HA</t>
  </si>
  <si>
    <t>07-0165-0750-3210-2000-0000-0018</t>
  </si>
  <si>
    <t>f7600n5312</t>
  </si>
  <si>
    <t>ｷ804HC</t>
  </si>
  <si>
    <t>07-0171-1210-7110-2000-0000-0014</t>
  </si>
  <si>
    <t>b2710n1711</t>
  </si>
  <si>
    <t>ｷ804JA</t>
  </si>
  <si>
    <t>07-0140-9969-5210-2000-0000-0012</t>
  </si>
  <si>
    <t>g9490x0512</t>
  </si>
  <si>
    <t>ｷ805CA</t>
  </si>
  <si>
    <t>07-0134-1370-1110-2000-0000-0012</t>
  </si>
  <si>
    <t>h3310n4111</t>
  </si>
  <si>
    <t>ｷ805CC</t>
  </si>
  <si>
    <t>07-0162-3123-2210-2000-0000-0019</t>
  </si>
  <si>
    <t>ｷ805FB</t>
  </si>
  <si>
    <t>07-0162-3123-2110-2000-0000-0016</t>
  </si>
  <si>
    <t>c1630r2211</t>
  </si>
  <si>
    <t>ｷ805FC</t>
  </si>
  <si>
    <t>07-0164-3857-8730-2000-0000-0014</t>
  </si>
  <si>
    <t>f8630v4817</t>
  </si>
  <si>
    <t>ｷ805FD</t>
  </si>
  <si>
    <t>ｷ805FF</t>
  </si>
  <si>
    <t>07-0167-7983-0110-2000-0000-0013</t>
  </si>
  <si>
    <t>k9670r7011</t>
  </si>
  <si>
    <t>ｷ805FH</t>
  </si>
  <si>
    <t>ｷ805FM</t>
  </si>
  <si>
    <t>ｷ805FN</t>
  </si>
  <si>
    <t>07-1262-3110-0210-2000-0000-0024</t>
  </si>
  <si>
    <t>ｷ805FP</t>
  </si>
  <si>
    <t>07-0165-0752-0510-2000-0000-0012</t>
  </si>
  <si>
    <t>f7600q5015</t>
  </si>
  <si>
    <t>ｷ805FT</t>
  </si>
  <si>
    <t>07-0140-9933-4810-2000-0000-0014</t>
  </si>
  <si>
    <t>d9490r0418</t>
  </si>
  <si>
    <t>ｷ805GE</t>
  </si>
  <si>
    <t>07-0140-9929-7410-2000-0000-0012</t>
  </si>
  <si>
    <t>ｷ805GF</t>
  </si>
  <si>
    <t>07-1240-9987-2510-2000-0000-0016</t>
  </si>
  <si>
    <t>k9491v0225</t>
  </si>
  <si>
    <t>ｷ805GG</t>
  </si>
  <si>
    <t>07-0140-9930-0210-2000-0000-0015</t>
  </si>
  <si>
    <t>d9490n0012</t>
  </si>
  <si>
    <t>ｷ805GJ</t>
  </si>
  <si>
    <t>07-0165-0754-9410-2000-0000-0016</t>
  </si>
  <si>
    <t>ｷ805HC</t>
  </si>
  <si>
    <t>07-0150-6859-1810-2000-0000-0014</t>
  </si>
  <si>
    <t>f8560x0118</t>
  </si>
  <si>
    <t>ｷ805JD</t>
  </si>
  <si>
    <t>07-0134-1371-0910-2000-0000-0014</t>
  </si>
  <si>
    <t>h3310p4019</t>
  </si>
  <si>
    <t>ｷ806CB</t>
  </si>
  <si>
    <t>07-0150-6942-0010-2000-0000-0014</t>
  </si>
  <si>
    <t>e9560q0010</t>
  </si>
  <si>
    <t>ｷ906MB</t>
  </si>
  <si>
    <t>07-0146-0707-5410-2000-0000-0017</t>
  </si>
  <si>
    <t>a7400v6514</t>
  </si>
  <si>
    <t>ｷ806CD</t>
  </si>
  <si>
    <t>07-0130-5031-7610-2000-0000-0017</t>
  </si>
  <si>
    <t>d0350p0716</t>
  </si>
  <si>
    <t>ｷ806CF</t>
  </si>
  <si>
    <t>07-0167-8015-2410-2000-0000-0011</t>
  </si>
  <si>
    <t>b0680t7214</t>
  </si>
  <si>
    <t>ｷ806FA</t>
  </si>
  <si>
    <t>川崎　誠二</t>
  </si>
  <si>
    <t>07-0158-9210-5210-2000-0000-0018</t>
  </si>
  <si>
    <t>b2590n8512</t>
  </si>
  <si>
    <t>ｷ806FD</t>
  </si>
  <si>
    <t>西内鐵工㈱</t>
    <phoneticPr fontId="4"/>
  </si>
  <si>
    <t>ｷ806FG</t>
  </si>
  <si>
    <t>07-0140-9990-5610-2000-0000-0014</t>
  </si>
  <si>
    <t>m9490n0516</t>
  </si>
  <si>
    <t>ｷ806FJ</t>
  </si>
  <si>
    <t>07-0140-9930-0510-2000-0000-0014</t>
  </si>
  <si>
    <t>d9490n0015</t>
  </si>
  <si>
    <t>ｷ806FL</t>
  </si>
  <si>
    <t>07-0167-7988-7810-2000-0000-0016</t>
  </si>
  <si>
    <t>k9670w7718</t>
  </si>
  <si>
    <t>ｷ806GB</t>
  </si>
  <si>
    <t>07-0165-0761-2710-2000-0000-0018</t>
  </si>
  <si>
    <t>g7600p5217</t>
  </si>
  <si>
    <t>ｷ806GC</t>
  </si>
  <si>
    <t>07-0150-6862-5210-2000-0000-0014</t>
  </si>
  <si>
    <t>g8560q0512</t>
  </si>
  <si>
    <t>ｷ806GD</t>
  </si>
  <si>
    <t>07-0162-3124-0410-2000-0000-0012</t>
  </si>
  <si>
    <t>c1630s2014</t>
  </si>
  <si>
    <t>ｷ806GF</t>
  </si>
  <si>
    <t>ｷ806GK</t>
  </si>
  <si>
    <t>07-0185-5016-6710-2000-0000-0010</t>
  </si>
  <si>
    <t>earth3133</t>
    <phoneticPr fontId="4"/>
  </si>
  <si>
    <t>ｷ806GL</t>
    <phoneticPr fontId="4"/>
  </si>
  <si>
    <t>07-0185-5016-6810-2000-0000-0013</t>
  </si>
  <si>
    <t>hdn0122610</t>
    <phoneticPr fontId="4"/>
  </si>
  <si>
    <t>ｷ806GM</t>
  </si>
  <si>
    <t>07-0178-8610-2210-2000-0000-0010</t>
  </si>
  <si>
    <t>b6780n8212</t>
  </si>
  <si>
    <t>ｷ806HA</t>
  </si>
  <si>
    <t>07-0171-1222-3710-2000-0000-0013</t>
  </si>
  <si>
    <t>c2710q1317</t>
  </si>
  <si>
    <t>ｷ806JA</t>
  </si>
  <si>
    <t>07-0171-1229-0510-2000-0000-0017</t>
  </si>
  <si>
    <t>c2710x1015</t>
  </si>
  <si>
    <t>ｷ806JB</t>
  </si>
  <si>
    <t>07-0171-1229-0910-2000-0000-0019</t>
  </si>
  <si>
    <t>c2710x1019</t>
  </si>
  <si>
    <t>ｷ806JC</t>
  </si>
  <si>
    <t>07-1262-3130-3910-2000-0000-0013</t>
  </si>
  <si>
    <t>d1631n2329</t>
  </si>
  <si>
    <t>ｷ806JE</t>
  </si>
  <si>
    <t>07-0167-7997-4310-2000-0000-0016</t>
  </si>
  <si>
    <t>m9670v7413</t>
  </si>
  <si>
    <t>ｷ806JF</t>
  </si>
  <si>
    <t>07-0167-7988-7910-2000-0000-0019</t>
  </si>
  <si>
    <t>k9670w7719</t>
  </si>
  <si>
    <t>ｷ806JH</t>
  </si>
  <si>
    <t>07-0162-3124-0310-2000-0000-0019</t>
  </si>
  <si>
    <t>c1630s2013</t>
  </si>
  <si>
    <t>ｷ806JI</t>
  </si>
  <si>
    <t>07-0134-1375-4710-2000-0000-0018</t>
  </si>
  <si>
    <t>h3310t4417</t>
  </si>
  <si>
    <t>ｷ807CA</t>
  </si>
  <si>
    <t>07-0146-0709-9510-2000-0000-0012</t>
  </si>
  <si>
    <t>a7400x6915</t>
  </si>
  <si>
    <t>ｷ807CB</t>
  </si>
  <si>
    <t>07-0134-1382-0610-2000-0000-0011</t>
  </si>
  <si>
    <t>k3310q4016</t>
  </si>
  <si>
    <t>ｷ807CD</t>
  </si>
  <si>
    <t>07-0140-9993-8210-2000-0000-0012</t>
  </si>
  <si>
    <t>m9490r0812</t>
  </si>
  <si>
    <t>ｷ807CE</t>
  </si>
  <si>
    <t>07-0140-9929-8310-2000-0000-0010</t>
  </si>
  <si>
    <t>c9490x0813</t>
  </si>
  <si>
    <t>ｷ807FA</t>
  </si>
  <si>
    <t>07-0165-0765-0510-2000-0000-0016</t>
  </si>
  <si>
    <t>g7600t5015</t>
  </si>
  <si>
    <t>ｷ807FC</t>
  </si>
  <si>
    <t>07-0121-0216-7110-2000-0000-0010</t>
  </si>
  <si>
    <t>b2200u1711</t>
  </si>
  <si>
    <t>ｷ807FD</t>
  </si>
  <si>
    <t>07-0141-0005-5610-2000-0000-0015</t>
  </si>
  <si>
    <t>ｷ807FI</t>
  </si>
  <si>
    <t>07-0158-9213-3810-2000-0000-0011</t>
  </si>
  <si>
    <t>b2590r8318</t>
  </si>
  <si>
    <t>ｷ807FK</t>
  </si>
  <si>
    <t>07-0167-7996-6810-2000-0000-0014</t>
  </si>
  <si>
    <t>m9670u7618</t>
  </si>
  <si>
    <t>ｷ807FL</t>
  </si>
  <si>
    <t>07-0158-9213-3410-2000-0000-0019</t>
  </si>
  <si>
    <t>b2590r8314</t>
  </si>
  <si>
    <t>ｷ807FM</t>
  </si>
  <si>
    <t>07-0167-7989-7210-2000-0000-0017</t>
  </si>
  <si>
    <t>k9670x7712</t>
  </si>
  <si>
    <t>ｷ807GA</t>
  </si>
  <si>
    <t>07-0158-9212-8810-2000-0000-0017</t>
  </si>
  <si>
    <t>b2590q8818</t>
  </si>
  <si>
    <t>ｷ807GB</t>
  </si>
  <si>
    <t>07-0162-3126-8410-2000-0000-0018</t>
  </si>
  <si>
    <t>c1630u2814</t>
  </si>
  <si>
    <t>ｷ807GD</t>
  </si>
  <si>
    <t>07-0162-3126-8510-2000-0000-0011</t>
  </si>
  <si>
    <t>c1630u2815</t>
  </si>
  <si>
    <t>ｷ807GE</t>
    <phoneticPr fontId="4"/>
  </si>
  <si>
    <t>07-0185-5018-6110-2000-0000-0010</t>
  </si>
  <si>
    <t>b0850w5611</t>
  </si>
  <si>
    <t>ｷ807GF</t>
  </si>
  <si>
    <t>梅村　翔子</t>
    <rPh sb="0" eb="2">
      <t>ウメムラ</t>
    </rPh>
    <rPh sb="3" eb="5">
      <t>ショウコ</t>
    </rPh>
    <phoneticPr fontId="4"/>
  </si>
  <si>
    <t>07-0165-0734-1110-2000-0000-0015</t>
  </si>
  <si>
    <t>d7600s5111</t>
  </si>
  <si>
    <t>ｷ807GI</t>
  </si>
  <si>
    <t>07-0171-1230-4410-2000-0000-0014</t>
  </si>
  <si>
    <t>d2710n1414</t>
  </si>
  <si>
    <t>ｷ807JA</t>
  </si>
  <si>
    <t>07-0171-1230-8210-2000-0000-0012</t>
  </si>
  <si>
    <t>d2710n1812</t>
  </si>
  <si>
    <t>ｷ807JC</t>
  </si>
  <si>
    <t>07-0171-1235-9710-2000-0000-0013</t>
  </si>
  <si>
    <t>d2710t1917</t>
  </si>
  <si>
    <t>ｷ807JE</t>
  </si>
  <si>
    <t>07-0171-1235-8710-2000-0000-0012</t>
  </si>
  <si>
    <t>d2710t1817</t>
  </si>
  <si>
    <t>ｷ807JF</t>
  </si>
  <si>
    <t>07-0171-1230-9310-2000-0000-0016</t>
  </si>
  <si>
    <t>d2710n1913</t>
  </si>
  <si>
    <t>ｷ807JH</t>
  </si>
  <si>
    <t>07-0178-8617-2310-2000-0000-0016</t>
  </si>
  <si>
    <t>ｷ807JJ</t>
  </si>
  <si>
    <t>07-0130-5033-2330-2000-0000-0011</t>
  </si>
  <si>
    <t>d0350r0213</t>
  </si>
  <si>
    <t>ｷ808CA</t>
  </si>
  <si>
    <t>07-0130-5032-4810-2000-0000-0019</t>
  </si>
  <si>
    <t>d0350q0418</t>
  </si>
  <si>
    <t>ｷ808CC</t>
  </si>
  <si>
    <t>07-0140-9344-3010-2000-0000-0015</t>
  </si>
  <si>
    <t>e3490s0310</t>
  </si>
  <si>
    <t>ｷ808CE</t>
  </si>
  <si>
    <t>07-0140-9402-4110-2000-0000-0018</t>
  </si>
  <si>
    <t>a4490q0411</t>
  </si>
  <si>
    <t>ｷ808CF</t>
  </si>
  <si>
    <t>ｷ808CG</t>
  </si>
  <si>
    <t>07-0141-0012-6210-2000-0000-0014</t>
  </si>
  <si>
    <t>b0400q1612</t>
  </si>
  <si>
    <t>ｷ808FC</t>
  </si>
  <si>
    <t>07-0150-6870-9510-2000-0000-0016</t>
  </si>
  <si>
    <t>h8560n0915</t>
  </si>
  <si>
    <t>ｷ808FD</t>
  </si>
  <si>
    <t>07-0167-7998-5810-2000-0000-0011</t>
  </si>
  <si>
    <t>m9670w7518</t>
  </si>
  <si>
    <t>ｷ808FE</t>
  </si>
  <si>
    <t>07-0167-8005-5610-2000-0000-0013</t>
  </si>
  <si>
    <t>ｷ808FG</t>
  </si>
  <si>
    <t>07-0167-8000-8410-2000-0000-0015</t>
  </si>
  <si>
    <t>a0680n7814</t>
  </si>
  <si>
    <t>ｷ808GA</t>
  </si>
  <si>
    <t>07-0167-8015-2710-2000-0000-0010</t>
  </si>
  <si>
    <t>ｷ808GB</t>
  </si>
  <si>
    <t>07-0141-0008-0510-2000-0000-0014</t>
  </si>
  <si>
    <t>a0400w1015</t>
  </si>
  <si>
    <t>ｷ808GE</t>
  </si>
  <si>
    <t>07-0171-1242-7210-2000-0000-0016</t>
  </si>
  <si>
    <t>e2710q1712</t>
  </si>
  <si>
    <t>ｷ808JA</t>
  </si>
  <si>
    <t>07-0171-1242-7310-2000-0000-0019</t>
  </si>
  <si>
    <t>e2710q1713</t>
  </si>
  <si>
    <t>ｷ808JB</t>
  </si>
  <si>
    <t>07-0185-5025-9810-2000-0000-0014</t>
  </si>
  <si>
    <t>c0850t5918</t>
  </si>
  <si>
    <t>ｷ808JC</t>
  </si>
  <si>
    <t>07-0134-1403-8110-2000-0000-0012</t>
  </si>
  <si>
    <t>a4310r4811</t>
  </si>
  <si>
    <t>ｷ809CB</t>
  </si>
  <si>
    <t>07-0134-1401-7010-2000-0000-0010</t>
  </si>
  <si>
    <t>a4310p4710</t>
  </si>
  <si>
    <t>ｷ809CC</t>
  </si>
  <si>
    <t>07-0130-5036-7110-2000-0000-0017</t>
  </si>
  <si>
    <t>d0350u0711</t>
  </si>
  <si>
    <t>ｷ809CD</t>
  </si>
  <si>
    <t>07-0130-5032-6810-2000-0000-0011</t>
  </si>
  <si>
    <t>d0350q0618</t>
  </si>
  <si>
    <t>ｷ809CE</t>
  </si>
  <si>
    <t>07-0146-0718-1410-2000-0000-0019</t>
  </si>
  <si>
    <t>b7400w6114</t>
  </si>
  <si>
    <t>ｷ809CH</t>
  </si>
  <si>
    <t>07-0171-1281-8910-2000-0000-0017</t>
  </si>
  <si>
    <t>k2710p1819</t>
  </si>
  <si>
    <t>ｷ809FC</t>
  </si>
  <si>
    <t>㈱中国ホンダ販売</t>
    <phoneticPr fontId="4"/>
  </si>
  <si>
    <t>07-0171-1256-9110-2000-0000-0018</t>
  </si>
  <si>
    <t>f2710u1911</t>
  </si>
  <si>
    <t>ｷ809FD</t>
  </si>
  <si>
    <t>07-0171-1281-9110-2000-0000-0014</t>
  </si>
  <si>
    <t>k2710p1911</t>
  </si>
  <si>
    <t>ｷ809FE</t>
  </si>
  <si>
    <t>07-0141-0032-1810-2000-0000-0011</t>
  </si>
  <si>
    <t>d0400q1118</t>
  </si>
  <si>
    <t>ｷ809FG</t>
  </si>
  <si>
    <t>07-0141-0015-2210-2000-0000-0017</t>
  </si>
  <si>
    <t>b0400t1212</t>
  </si>
  <si>
    <t>ｷ809FI</t>
  </si>
  <si>
    <t>07-0140-9929-2910-2000-0000-0012</t>
  </si>
  <si>
    <t>c9490x0219</t>
  </si>
  <si>
    <t>ｷ809GA</t>
  </si>
  <si>
    <t>07-0167-8028-3410-2000-0000-0016</t>
  </si>
  <si>
    <t>c0680w7314</t>
  </si>
  <si>
    <t>ｷ809GC</t>
  </si>
  <si>
    <t>上杉　清和</t>
    <phoneticPr fontId="4"/>
  </si>
  <si>
    <t>07-0158-9224-4110-2000-0000-0017</t>
  </si>
  <si>
    <t>c2590s8411</t>
  </si>
  <si>
    <t>ｷ809GD</t>
  </si>
  <si>
    <t>ｷ809GE</t>
  </si>
  <si>
    <t>07-0185-5022-2510-2000-0000-0011</t>
  </si>
  <si>
    <t>c0850q5215</t>
  </si>
  <si>
    <t>ｷ809JB</t>
  </si>
  <si>
    <t>07-0178-8625-9310-2000-0000-0012</t>
  </si>
  <si>
    <t>c6780t8913</t>
  </si>
  <si>
    <t>ｷ809JD</t>
  </si>
  <si>
    <t>07-0171-1253-9110-2000-0000-0011</t>
  </si>
  <si>
    <t>f2710r1911</t>
  </si>
  <si>
    <t>ｷ809JE</t>
  </si>
  <si>
    <t>高仙商事㈱</t>
  </si>
  <si>
    <t>07-0134-1399-7810-2000-0000-0014</t>
  </si>
  <si>
    <t>m3310x4718</t>
  </si>
  <si>
    <t>ｷ810CA</t>
  </si>
  <si>
    <t>07-0141-0061-6710-2000-0000-0015</t>
  </si>
  <si>
    <t>g0400p1617</t>
  </si>
  <si>
    <t>ｷ810CB</t>
  </si>
  <si>
    <t>07-0141-0022-8810-2000-0000-0011</t>
  </si>
  <si>
    <t>c0400q1818</t>
  </si>
  <si>
    <t>ｷ810CC</t>
  </si>
  <si>
    <t>07-0141-0022-8710-2000-0000-0018</t>
  </si>
  <si>
    <t>c0400q1817</t>
  </si>
  <si>
    <t>ｷ810CD</t>
  </si>
  <si>
    <t>07-0146-0726-0010-2000-0000-0015</t>
  </si>
  <si>
    <t>c7400u6010</t>
  </si>
  <si>
    <t>ｷ810CE</t>
  </si>
  <si>
    <t>07-0141-0033-6410-2000-0000-0013</t>
  </si>
  <si>
    <t>d0400r1614</t>
  </si>
  <si>
    <t>ｷ810CF</t>
  </si>
  <si>
    <t>07-0134-1410-8010-2000-0000-0019</t>
  </si>
  <si>
    <t>b4310n4810</t>
  </si>
  <si>
    <t>ｷ810CG</t>
  </si>
  <si>
    <t>07-0146-0745-8710-2000-0000-0019</t>
    <phoneticPr fontId="4"/>
  </si>
  <si>
    <t>e7400t6817</t>
    <phoneticPr fontId="4"/>
  </si>
  <si>
    <t>ｷ810CI</t>
  </si>
  <si>
    <t>塩崎　秀正</t>
  </si>
  <si>
    <t>07-0165-0790-3210-2000-0000-0016</t>
  </si>
  <si>
    <t>m7600n5312</t>
  </si>
  <si>
    <t>ｷ810FA</t>
  </si>
  <si>
    <t>波田　博</t>
  </si>
  <si>
    <t>07-0165-0782-3910-2000-0000-0018</t>
  </si>
  <si>
    <t>k7600q5319</t>
  </si>
  <si>
    <t>ｷ810FB</t>
  </si>
  <si>
    <t>07-0165-0782-4010-2000-0000-0012</t>
  </si>
  <si>
    <t>k7600q5410</t>
  </si>
  <si>
    <t>ｷ810FC</t>
  </si>
  <si>
    <t>07-0165-0782-4110-2000-0000-0015</t>
  </si>
  <si>
    <t>k7600q5411</t>
  </si>
  <si>
    <t>ｷ810FD</t>
  </si>
  <si>
    <t>07-0165-0782-4210-2000-0000-0018</t>
  </si>
  <si>
    <t>k7600q5412</t>
  </si>
  <si>
    <t>ｷ810FE</t>
  </si>
  <si>
    <t>07-0165-0782-4410-2000-0000-0014</t>
  </si>
  <si>
    <t>k7600q5414</t>
  </si>
  <si>
    <t>ｷ810FF</t>
  </si>
  <si>
    <t>07-0167-8049-6510-2000-0000-0015</t>
  </si>
  <si>
    <t>e0680x7615</t>
  </si>
  <si>
    <t>ｷ810FG</t>
  </si>
  <si>
    <t>07-0158-9236-8810-2000-0000-0017</t>
  </si>
  <si>
    <t>d2590u8818</t>
  </si>
  <si>
    <t>ｷ810FH</t>
  </si>
  <si>
    <t>07-0167-8023-0010-2000-0000-0016</t>
  </si>
  <si>
    <t>c0680r7010</t>
  </si>
  <si>
    <t>ｷ810GE</t>
  </si>
  <si>
    <t>07-0167-8046-9010-2000-0000-0016</t>
  </si>
  <si>
    <t>ｷ810GL</t>
  </si>
  <si>
    <t>07-0167-8046-8910-2000-0000-0012</t>
  </si>
  <si>
    <t>e0680u7819</t>
  </si>
  <si>
    <t>ｷ810GM</t>
  </si>
  <si>
    <t>07-0140-9929-9110-2000-0000-0015</t>
  </si>
  <si>
    <t>c9490x0911</t>
  </si>
  <si>
    <t>ｷ810GN</t>
  </si>
  <si>
    <t>𠮷村　福子</t>
  </si>
  <si>
    <t>07-0167-8028-3710-2000-0000-0015</t>
  </si>
  <si>
    <t>c0680w7317</t>
  </si>
  <si>
    <t>ｷ810GO</t>
  </si>
  <si>
    <t>07-0167-8038-7410-2000-0000-0017</t>
  </si>
  <si>
    <t>d0680w7714</t>
  </si>
  <si>
    <t>ｷ810HA</t>
  </si>
  <si>
    <t>07-0162-3131-2010-2000-0000-0012</t>
  </si>
  <si>
    <t>d1630p2210</t>
  </si>
  <si>
    <t>ｷ810HB</t>
  </si>
  <si>
    <t>㈱コーシン</t>
    <phoneticPr fontId="4"/>
  </si>
  <si>
    <t>07-0167-8027-9410-2000-0000-0013</t>
  </si>
  <si>
    <t>c0680v7914</t>
  </si>
  <si>
    <t>ｷ810HC</t>
  </si>
  <si>
    <t>07-0171-1262-2310-2000-0000-0018</t>
  </si>
  <si>
    <t>ｷ810JA</t>
  </si>
  <si>
    <t>07-0167-8040-8510-2000-0000-0016</t>
  </si>
  <si>
    <t>e0680n7815</t>
  </si>
  <si>
    <t>ｷ810JC</t>
  </si>
  <si>
    <t>07-0158-9230-6410-2000-0000-0019</t>
  </si>
  <si>
    <t>d2590n8614</t>
  </si>
  <si>
    <t>ｷ810JD</t>
  </si>
  <si>
    <t>07-0171-1274-5810-2000-0000-0011</t>
  </si>
  <si>
    <t>h2710s1518</t>
  </si>
  <si>
    <t>ｷ810JE</t>
  </si>
  <si>
    <t>07-0171-1274-6010-2000-0000-0018</t>
  </si>
  <si>
    <t>h2710s1610</t>
  </si>
  <si>
    <t>ｷ810JF</t>
  </si>
  <si>
    <t>07-0165-0786-1010-2000-0000-0015</t>
  </si>
  <si>
    <t>k7600u5110</t>
  </si>
  <si>
    <t>ｷ810JG</t>
  </si>
  <si>
    <t>07-0165-0786-1210-2000-0000-0011</t>
  </si>
  <si>
    <t>k7600u5112</t>
  </si>
  <si>
    <t>ｷ810JH</t>
  </si>
  <si>
    <t>中川　了介</t>
    <phoneticPr fontId="4"/>
  </si>
  <si>
    <t>ｷ810LE</t>
  </si>
  <si>
    <t>07-0146-0727-1810-2000-0000-0019</t>
  </si>
  <si>
    <t>c7400v6118</t>
  </si>
  <si>
    <t>ｷ811CA</t>
  </si>
  <si>
    <t>07-0156-2084-4610-2000-0000-0011</t>
  </si>
  <si>
    <t>k0520s6416</t>
  </si>
  <si>
    <t>ｷ811CB</t>
  </si>
  <si>
    <t>㈱御領精螺</t>
    <phoneticPr fontId="4"/>
  </si>
  <si>
    <t>07-0141-0039-8410-2000-0000-0019</t>
  </si>
  <si>
    <t>d0400x1814</t>
  </si>
  <si>
    <t>ｷ811CC</t>
  </si>
  <si>
    <t>07-0146-0745-8110-2000-0000-0011</t>
  </si>
  <si>
    <t>e7400t6811</t>
  </si>
  <si>
    <t>ｷ811CD</t>
  </si>
  <si>
    <t>07-0141-0037-0710-2000-0000-0012</t>
  </si>
  <si>
    <t>d0400v1017</t>
  </si>
  <si>
    <t>ｷ811CE</t>
  </si>
  <si>
    <t>ｷ811CI</t>
  </si>
  <si>
    <t>07-0134-1442-5310-2000-0000-0014</t>
  </si>
  <si>
    <t>e4310q4513</t>
  </si>
  <si>
    <t>ｷ811CJ</t>
  </si>
  <si>
    <t>07-0167-7859-4110-2000-0000-0015</t>
  </si>
  <si>
    <t>f8670x7411</t>
  </si>
  <si>
    <t>ｷ811FB</t>
  </si>
  <si>
    <t>07-0167-7862-1810-2000-0000-0017</t>
  </si>
  <si>
    <t>g8670q7118</t>
  </si>
  <si>
    <t>ｷ811FC</t>
  </si>
  <si>
    <t>ｷ811FF</t>
  </si>
  <si>
    <t>07-0167-8055-1510-2000-0000-0011</t>
  </si>
  <si>
    <t>f0680t7115</t>
  </si>
  <si>
    <t>ｷ811FG</t>
  </si>
  <si>
    <t>07-0167-7990-4510-2000-0000-0019</t>
  </si>
  <si>
    <t>m9670n7415</t>
  </si>
  <si>
    <t>ｷ811FH</t>
  </si>
  <si>
    <t>07-0141-0038-0010-2000-0000-0010</t>
  </si>
  <si>
    <t>d0400w1010</t>
  </si>
  <si>
    <t>ｷ811FL</t>
  </si>
  <si>
    <t>07-0141-0036-9110-2000-0000-0014</t>
  </si>
  <si>
    <t>d0400u1911</t>
  </si>
  <si>
    <t>ｷ811FM</t>
  </si>
  <si>
    <t>07-0167-8043-4410-2000-0000-0016</t>
  </si>
  <si>
    <t>ｷ811GA</t>
    <phoneticPr fontId="4"/>
  </si>
  <si>
    <t>川崎　孝明</t>
  </si>
  <si>
    <t>07-0167-8030-0710-2000-0000-0017</t>
  </si>
  <si>
    <t>d0680n7017</t>
  </si>
  <si>
    <t>ｷ811GB</t>
  </si>
  <si>
    <t>07-0156-2146-8810-2000-0000-0016</t>
  </si>
  <si>
    <t>e1520u6818</t>
  </si>
  <si>
    <t>ｷ811GC</t>
  </si>
  <si>
    <t>07-0158-9231-5710-2000-0000-0016</t>
  </si>
  <si>
    <t>d2590p8517</t>
  </si>
  <si>
    <t>ｷ811GD</t>
  </si>
  <si>
    <t>07-0162-3132-1810-2000-0000-0023</t>
  </si>
  <si>
    <t>d1630q2118</t>
  </si>
  <si>
    <t>ｷ811GF</t>
  </si>
  <si>
    <t>桝浦　尭</t>
  </si>
  <si>
    <t>07-0158-9244-9910-2000-0000-0010</t>
  </si>
  <si>
    <t>e2590s8919</t>
  </si>
  <si>
    <t>ｷ811HA</t>
  </si>
  <si>
    <t>07-0121-0245-0110-2000-0000-0015</t>
  </si>
  <si>
    <t>e2200t1011</t>
  </si>
  <si>
    <t>ｷ811HB</t>
  </si>
  <si>
    <t>07-0167-8033-2710-2000-0000-0016</t>
  </si>
  <si>
    <t>d0680r7217</t>
  </si>
  <si>
    <t>ｷ811HD</t>
  </si>
  <si>
    <t>ｷ811HE</t>
  </si>
  <si>
    <t>07-0171-1273-2910-2000-0000-0012</t>
  </si>
  <si>
    <t>h2710r1219</t>
  </si>
  <si>
    <t>ｷ811JA</t>
  </si>
  <si>
    <t>07-0171-1273-7110-2000-0000-0013</t>
  </si>
  <si>
    <t>h2710r1711</t>
  </si>
  <si>
    <t>ｷ811JB</t>
  </si>
  <si>
    <t>07-0156-2152-8310-2000-0000-0012</t>
  </si>
  <si>
    <t>f1520q6813</t>
  </si>
  <si>
    <t>ｷ811JC</t>
  </si>
  <si>
    <t>07-0156-2152-8510-2000-0000-0018</t>
  </si>
  <si>
    <t>f1520q6815</t>
  </si>
  <si>
    <t>ｷ811JD</t>
  </si>
  <si>
    <t>ｷ811LB</t>
  </si>
  <si>
    <t>07-0130-5043-5210-2000-0000-0018</t>
  </si>
  <si>
    <t>e0350r0512</t>
  </si>
  <si>
    <t>ｷ812CA</t>
  </si>
  <si>
    <t>07-0130-5045-3010-2000-0000-0018</t>
  </si>
  <si>
    <t>e0350t0310</t>
  </si>
  <si>
    <t>ｷ812CB</t>
  </si>
  <si>
    <t>07-0146-0745-8510-2000-0000-0013</t>
    <phoneticPr fontId="4"/>
  </si>
  <si>
    <t>e7400t6815</t>
  </si>
  <si>
    <t>ｷ812CC</t>
    <phoneticPr fontId="4"/>
  </si>
  <si>
    <t>07-0158-9233-7910-2000-0000-0012</t>
  </si>
  <si>
    <t>ｷ812CD</t>
  </si>
  <si>
    <t>07-0146-0745-7910-2000-0000-0014</t>
  </si>
  <si>
    <t>e7400t6719</t>
  </si>
  <si>
    <t>ｷ812CF</t>
  </si>
  <si>
    <t>ｷ812FB</t>
  </si>
  <si>
    <t>07-0171-1290-4310-2000-0000-0013</t>
  </si>
  <si>
    <t>m2710n1413</t>
  </si>
  <si>
    <t>ｷ812FF</t>
  </si>
  <si>
    <t>07-0167-8046-9210-2000-0000-0012</t>
  </si>
  <si>
    <t>ｷ812GA</t>
  </si>
  <si>
    <t>07-0167-8046-8410-2000-0000-0017</t>
  </si>
  <si>
    <t>ｷ812GB</t>
  </si>
  <si>
    <t>07-0141-0043-1310-2000-0000-0012</t>
  </si>
  <si>
    <t>e0400r1113</t>
  </si>
  <si>
    <t>ｷ812GC</t>
  </si>
  <si>
    <t>07-0167-8043-6210-2000-0000-0012</t>
  </si>
  <si>
    <t>e0680r7612</t>
  </si>
  <si>
    <t>ｷ812GD</t>
  </si>
  <si>
    <t>07-0167-8040-7310-2000-0000-0019</t>
  </si>
  <si>
    <t>e0680n7713</t>
  </si>
  <si>
    <t>ｷ812GE</t>
  </si>
  <si>
    <t>07-0141-0047-4310-2000-0000-0011</t>
  </si>
  <si>
    <t>e0400v1413</t>
  </si>
  <si>
    <t>ｷ812GF</t>
  </si>
  <si>
    <t>07-0167-8043-4110-2000-0000-0017</t>
  </si>
  <si>
    <t>e0680r7411</t>
  </si>
  <si>
    <t>ｷ812GH</t>
  </si>
  <si>
    <t>07-0167-8046-8710-2000-0000-0016</t>
  </si>
  <si>
    <t>e0680u7817</t>
  </si>
  <si>
    <t>ｷ812GJ</t>
  </si>
  <si>
    <t>07-0167-8225-6910-2000-0000-0017</t>
  </si>
  <si>
    <t>c2680t7619</t>
  </si>
  <si>
    <t>ｷ812HE</t>
  </si>
  <si>
    <t>07-0167-8225-7110-2000-0000-0014</t>
  </si>
  <si>
    <t>c2680t7711</t>
  </si>
  <si>
    <t>ｷ812HF</t>
  </si>
  <si>
    <t>07-0158-9236-2510-2000-0000-0012</t>
  </si>
  <si>
    <t>d2590u8215</t>
  </si>
  <si>
    <t>ｷ812HJ</t>
  </si>
  <si>
    <t>07-0158-9236-2610-2000-0000-0015</t>
  </si>
  <si>
    <t>d2590u8216</t>
  </si>
  <si>
    <t>ｷ812HK</t>
  </si>
  <si>
    <t>07-0171-1283-9210-2000-0000-0015</t>
  </si>
  <si>
    <t>k2710r1912</t>
  </si>
  <si>
    <t>ｷ812JB</t>
  </si>
  <si>
    <t>07-0171-1292-8510-2000-0000-0011</t>
  </si>
  <si>
    <t>m2710q1815</t>
  </si>
  <si>
    <t>ｷ812JC</t>
  </si>
  <si>
    <t>豊島　英子</t>
    <phoneticPr fontId="4"/>
  </si>
  <si>
    <t>07-0171-1284-0810-2000-0000-0013</t>
  </si>
  <si>
    <t>k2710s1018</t>
  </si>
  <si>
    <t>ｷ812JD</t>
  </si>
  <si>
    <t>07-0185-5004-0910-2000-0000-0015</t>
  </si>
  <si>
    <t>a0850s5019</t>
  </si>
  <si>
    <t>ｷ812JE</t>
  </si>
  <si>
    <t>07-0185-5001-3510-2000-0000-0019</t>
  </si>
  <si>
    <t>a0850p5315</t>
  </si>
  <si>
    <t>ｷ812JF</t>
  </si>
  <si>
    <t>07-0185-5001-3910-2000-0000-0011</t>
  </si>
  <si>
    <t>a0850p5319</t>
  </si>
  <si>
    <t>ｷ812JG</t>
    <phoneticPr fontId="4"/>
  </si>
  <si>
    <t>07-0185-5001-4110-2000-0000-0018</t>
  </si>
  <si>
    <t>a0850p5411</t>
  </si>
  <si>
    <t>ｷ812JH</t>
  </si>
  <si>
    <t>07-0185-5001-0710-2000-0000-0012</t>
  </si>
  <si>
    <t>a0850p5017</t>
  </si>
  <si>
    <t>ｷ812JI</t>
  </si>
  <si>
    <t>07-0185-5016-7510-2000-0000-0015</t>
  </si>
  <si>
    <t>b0850u5715</t>
  </si>
  <si>
    <t>ｷ812JJ</t>
  </si>
  <si>
    <t>07-0185-5016-9110-2000-0000-0015</t>
  </si>
  <si>
    <t>b0850u5911</t>
  </si>
  <si>
    <t>ｷ812JL</t>
  </si>
  <si>
    <t>07-0171-1284-4610-2000-0000-0011</t>
  </si>
  <si>
    <t>k2710s1416</t>
  </si>
  <si>
    <t>ｷ812JM</t>
  </si>
  <si>
    <t>07-0158-9238-0210-2000-0000-0019</t>
  </si>
  <si>
    <t>d2590w8012</t>
  </si>
  <si>
    <t>ｷ812LA</t>
  </si>
  <si>
    <t>07-1267-7734-6510-2000-0000-0017</t>
  </si>
  <si>
    <t>d7671s7625</t>
  </si>
  <si>
    <t>K60822</t>
  </si>
  <si>
    <t>07-0158-9200-1510-2000-0000-0016</t>
  </si>
  <si>
    <t>a2590n8115</t>
  </si>
  <si>
    <t>ｷ803HM</t>
  </si>
  <si>
    <t>07-0130-5032-6510-2000-0000-0012</t>
  </si>
  <si>
    <t>d0350q0615</t>
  </si>
  <si>
    <t>ｷ808CH</t>
  </si>
  <si>
    <t>07-0165-0794-8710-2000-0000-0012</t>
  </si>
  <si>
    <t>m7600s5817</t>
  </si>
  <si>
    <t>ｷ811FN</t>
  </si>
  <si>
    <t>07-0140-8289-9310-2000-0000-0015</t>
  </si>
  <si>
    <t>k2480x0913</t>
  </si>
  <si>
    <t>ｷ901CA</t>
  </si>
  <si>
    <t>07-0130-5051-9210-2000-0000-0011</t>
  </si>
  <si>
    <t>f0350p0912</t>
  </si>
  <si>
    <t>ｷ901CB</t>
  </si>
  <si>
    <t>07-0130-5054-0610-2000-0000-0011</t>
  </si>
  <si>
    <t>f0350s0016</t>
  </si>
  <si>
    <t>ｷ901CD</t>
  </si>
  <si>
    <t>07-0146-0745-5310-2000-0000-0014</t>
  </si>
  <si>
    <t>e7400t6513</t>
  </si>
  <si>
    <t>ｷ901CE</t>
  </si>
  <si>
    <t>07-0167-8054-3720-2000-0000-0015</t>
  </si>
  <si>
    <t>f0680s7317</t>
  </si>
  <si>
    <t>ｷ901GC</t>
  </si>
  <si>
    <t>谷口　邦彦</t>
  </si>
  <si>
    <t>07-0167-8055-4710-2000-0000-0010</t>
  </si>
  <si>
    <t>f0680t7417</t>
  </si>
  <si>
    <t>ｷ901GE</t>
  </si>
  <si>
    <t>07-0156-2160-7710-2000-0000-0012</t>
  </si>
  <si>
    <t>g1520n6717</t>
  </si>
  <si>
    <t>ｷ901GF</t>
  </si>
  <si>
    <t>(同)海と空</t>
  </si>
  <si>
    <t>07-0167-8055-5110-2000-0000-0013</t>
  </si>
  <si>
    <t>ｷ901GH</t>
  </si>
  <si>
    <t>07-0167-8041-5910-2000-0000-0014</t>
  </si>
  <si>
    <t>e0680p7519</t>
  </si>
  <si>
    <t>ｷ901HA</t>
  </si>
  <si>
    <t>ｷ901HE</t>
  </si>
  <si>
    <t>07-0162-3140-3320-2000-0000-0015</t>
  </si>
  <si>
    <t>e1630n2313</t>
  </si>
  <si>
    <t>ｷ901HG</t>
  </si>
  <si>
    <t>07-0162-3140-2010-2000-0000-0010</t>
  </si>
  <si>
    <t>e1630n2210</t>
  </si>
  <si>
    <t>ｷ901HH</t>
  </si>
  <si>
    <t>07-0162-3140-3210-2000-0000-0017</t>
  </si>
  <si>
    <t>e1630n2312</t>
  </si>
  <si>
    <t>ｷ901HI</t>
  </si>
  <si>
    <t>07-0185-5003-3110-2000-0000-0015</t>
  </si>
  <si>
    <t>a0850r5311</t>
  </si>
  <si>
    <t>ｷ901JB</t>
  </si>
  <si>
    <t>07-0171-1295-0110-2000-0000-0018</t>
  </si>
  <si>
    <t>m2710t1011</t>
  </si>
  <si>
    <t>ｷ901JC</t>
  </si>
  <si>
    <t>07-0171-1294-8410-2000-0000-0016</t>
  </si>
  <si>
    <t>m2710s1814</t>
  </si>
  <si>
    <t>ｷ901JD</t>
  </si>
  <si>
    <t>07-0171-1293-0910-2000-0000-0014</t>
  </si>
  <si>
    <t>m2710r1019</t>
  </si>
  <si>
    <t>ｷ901JE</t>
  </si>
  <si>
    <t>07-0171-1302-0010-2000-0000-0010</t>
  </si>
  <si>
    <t>a3710q1010</t>
  </si>
  <si>
    <t>ｷ901JG</t>
  </si>
  <si>
    <t>ｷ901LA</t>
  </si>
  <si>
    <t>07-0130-5053-9510-2000-0000-0018</t>
  </si>
  <si>
    <t>f0350r0915</t>
  </si>
  <si>
    <t>ｷ902CA</t>
  </si>
  <si>
    <t>07-0130-5049-9510-2000-0000-0015</t>
  </si>
  <si>
    <t>e0350x0915</t>
  </si>
  <si>
    <t>ｷ902CD</t>
    <phoneticPr fontId="4"/>
  </si>
  <si>
    <t>長瀬　賢三</t>
    <phoneticPr fontId="4"/>
  </si>
  <si>
    <t>07-0130-5049-9210-2000-0000-0016</t>
  </si>
  <si>
    <t>e0350x0912</t>
  </si>
  <si>
    <t>ｷ902CE</t>
  </si>
  <si>
    <t>07-0167-8055-4910-2000-0000-0016</t>
  </si>
  <si>
    <t>f0680t7419</t>
  </si>
  <si>
    <t>ｷ902GB</t>
  </si>
  <si>
    <t>07-0167-8087-7310-2000-0000-0010</t>
  </si>
  <si>
    <t>k0680v7713</t>
  </si>
  <si>
    <t>ｷ902GD</t>
  </si>
  <si>
    <t>07-0141-0038-0410-2000-0000-0012</t>
  </si>
  <si>
    <t>d0400w1014</t>
  </si>
  <si>
    <t>ｷ902GE</t>
  </si>
  <si>
    <t>07-0158-9229-4110-2000-0000-0012</t>
  </si>
  <si>
    <t>c2590x8411</t>
  </si>
  <si>
    <t>ｷ902GF</t>
  </si>
  <si>
    <t>07-0167-8055-4010-2000-0000-0019</t>
  </si>
  <si>
    <t>f0680t7410</t>
  </si>
  <si>
    <t>ｷ902JA</t>
  </si>
  <si>
    <t>07-0146-0753-9610-2000-0000-0016</t>
  </si>
  <si>
    <t>f7400r6916</t>
  </si>
  <si>
    <t>ｷ903CC</t>
  </si>
  <si>
    <t>07-0146-0753-5010-2000-0000-0014</t>
  </si>
  <si>
    <t>f7400r6510</t>
  </si>
  <si>
    <t>ｷ903CG</t>
  </si>
  <si>
    <t>07-0146-0753-9910-2000-0000-0015</t>
  </si>
  <si>
    <t>f7400r6919</t>
  </si>
  <si>
    <t>ｷ903CH</t>
  </si>
  <si>
    <t>07-0141-0074-4010-2000-0000-0016</t>
  </si>
  <si>
    <t>h0400s1410</t>
  </si>
  <si>
    <t>ｷ903GA</t>
  </si>
  <si>
    <t>07-0141-0080-2110-2000-0000-0018</t>
  </si>
  <si>
    <t>k0400n1211</t>
  </si>
  <si>
    <t>ｷ903GC</t>
  </si>
  <si>
    <t>07-0158-9243-2810-2000-0000-0011</t>
  </si>
  <si>
    <t>e2590r8218</t>
  </si>
  <si>
    <t>ｷ903HA</t>
  </si>
  <si>
    <t>07-0171-1300-9810-2000-0000-0015</t>
  </si>
  <si>
    <t>a3710n1918</t>
  </si>
  <si>
    <t>ｷ903JA</t>
  </si>
  <si>
    <t>07-0171-1300-9710-2000-0000-0012</t>
  </si>
  <si>
    <t>a3710n1917</t>
  </si>
  <si>
    <t>ｷ903JB</t>
  </si>
  <si>
    <t>07-0130-5061-4210-2000-0000-0013</t>
  </si>
  <si>
    <t>g0350p0412</t>
  </si>
  <si>
    <t>ｷ904CA</t>
  </si>
  <si>
    <t>07-0130-5054-1610-2000-0000-0012</t>
  </si>
  <si>
    <t>f0350s0116</t>
  </si>
  <si>
    <t>ｷ904CB</t>
  </si>
  <si>
    <t>07-0141-0080-1310-2000-0000-0013</t>
  </si>
  <si>
    <t>k0400n1113</t>
  </si>
  <si>
    <t>ｷ904GA</t>
  </si>
  <si>
    <t>07-0140-9934-3310-2000-0000-0017</t>
  </si>
  <si>
    <t>d9490s0313</t>
  </si>
  <si>
    <t>ｷ904GB</t>
  </si>
  <si>
    <t>07-0167-8080-9610-2000-0000-0018</t>
  </si>
  <si>
    <t>k0680n7916</t>
  </si>
  <si>
    <t>ｷ904GH</t>
  </si>
  <si>
    <t>07-0162-3140-3110-2000-0000-0014</t>
  </si>
  <si>
    <t>e1630n2311</t>
  </si>
  <si>
    <t>ｷ904HA</t>
  </si>
  <si>
    <t>07-0167-8076-0810-2000-0000-0012</t>
  </si>
  <si>
    <t>h0680u7018</t>
  </si>
  <si>
    <t>ｷ904HB</t>
  </si>
  <si>
    <t>07-0185-5016-8410-2000-0000-0013</t>
  </si>
  <si>
    <t>b0850u5814</t>
  </si>
  <si>
    <t>ｷ904JB</t>
  </si>
  <si>
    <t>07-0185-5023-9110-2000-0000-0015</t>
  </si>
  <si>
    <t>c0850r5911</t>
  </si>
  <si>
    <t>ｷ904JC</t>
  </si>
  <si>
    <t>07-0185-5016-8110-2000-0000-0014</t>
  </si>
  <si>
    <t>b0850u5811</t>
  </si>
  <si>
    <t>ｷ904JD</t>
  </si>
  <si>
    <t>07-0185-5016-8810-2000-0000-0015</t>
  </si>
  <si>
    <t>b0850u5818</t>
  </si>
  <si>
    <t>ｷ904JE</t>
  </si>
  <si>
    <t>07-0145-0137-7040-2000-0000-0012</t>
  </si>
  <si>
    <t>d1400v5710</t>
  </si>
  <si>
    <t>ｷ905AA</t>
  </si>
  <si>
    <t>07-0130-5062-3510-2000-0000-0010</t>
  </si>
  <si>
    <t>g0350q0315</t>
  </si>
  <si>
    <t>ｷ905CA</t>
  </si>
  <si>
    <t>07-0156-2180-7510-2000-0000-0010</t>
  </si>
  <si>
    <t>ｷ905GC</t>
  </si>
  <si>
    <t>07-0167-8082-5510-2000-0000-0019</t>
  </si>
  <si>
    <t>k0680q7515</t>
  </si>
  <si>
    <t>ｷ905GD</t>
  </si>
  <si>
    <t>07-0165-0809-6010-2000-0000-0016</t>
  </si>
  <si>
    <t>a8600x5610</t>
  </si>
  <si>
    <t>ｷ905GG</t>
  </si>
  <si>
    <t>07-0167-8083-5310-2000-0000-0012</t>
    <phoneticPr fontId="4"/>
  </si>
  <si>
    <t>k0680r7513</t>
  </si>
  <si>
    <t>ｷ905GH</t>
  </si>
  <si>
    <t>07-0156-2185-0010-2000-0000-0013</t>
  </si>
  <si>
    <t>k1520t6010</t>
  </si>
  <si>
    <t>ｷ905GP</t>
  </si>
  <si>
    <t>07-0167-8084-3410-2000-0000-0012</t>
  </si>
  <si>
    <t>k0680s7314</t>
  </si>
  <si>
    <t>ｷ905GU</t>
  </si>
  <si>
    <t>07-0167-8081-0010-2000-0000-0010</t>
  </si>
  <si>
    <t>ｷ905GV</t>
  </si>
  <si>
    <t>07-0158-9259-6110-2000-0000-0015</t>
  </si>
  <si>
    <t>f2590x8611</t>
  </si>
  <si>
    <t>ｷ905HA</t>
  </si>
  <si>
    <t>07-0162-3143-1410-2000-0000-0018</t>
  </si>
  <si>
    <t>e1630r2114</t>
  </si>
  <si>
    <t>ｷ905HE</t>
  </si>
  <si>
    <t>07-0167-8085-5010-2000-0000-0011</t>
  </si>
  <si>
    <t>k0680t7510</t>
  </si>
  <si>
    <t>ｷ905HF</t>
  </si>
  <si>
    <t>07-0158-9261-3810-2000-0000-0018</t>
  </si>
  <si>
    <t>g2590p8318</t>
  </si>
  <si>
    <t>ｷ905HG</t>
  </si>
  <si>
    <t>紙永　誠</t>
    <phoneticPr fontId="4"/>
  </si>
  <si>
    <t>07-0158-9261-5810-2000-0000-0010</t>
  </si>
  <si>
    <t>g2590p8518</t>
  </si>
  <si>
    <t>ｷ905HH</t>
  </si>
  <si>
    <t>07-1267-8185-2910-2000-0000-0012</t>
  </si>
  <si>
    <t>k1681t7229</t>
  </si>
  <si>
    <t>ｷ905HK</t>
  </si>
  <si>
    <t>07-0178-8670-2310-2000-0000-0015</t>
  </si>
  <si>
    <t>h6780n8213</t>
  </si>
  <si>
    <t>ｷ905JB</t>
  </si>
  <si>
    <t>07-0171-1328-6510-2000-0000-0019</t>
  </si>
  <si>
    <t>c3710w1615</t>
  </si>
  <si>
    <t>ｷ905JC</t>
  </si>
  <si>
    <t>07-0178-8671-1110-2000-0000-0017</t>
  </si>
  <si>
    <t>h6780p8111</t>
  </si>
  <si>
    <t>ｷ905JE</t>
  </si>
  <si>
    <t>07-0171-1330-1710-2000-0000-0015</t>
  </si>
  <si>
    <t>d3710n1117</t>
  </si>
  <si>
    <t>ｷ905JF</t>
  </si>
  <si>
    <t>（同）メディケア有隣</t>
  </si>
  <si>
    <t>07-0158-9260-6310-2000-0000-0017</t>
  </si>
  <si>
    <t>g2590n8613</t>
  </si>
  <si>
    <t>ｷ905MB</t>
  </si>
  <si>
    <t>07-0150-6937-7210-2000-0000-0015</t>
  </si>
  <si>
    <t>d9560v0712</t>
  </si>
  <si>
    <t>ｷ905MC</t>
  </si>
  <si>
    <t>07-0167-8086-1410-2000-0000-0018</t>
  </si>
  <si>
    <t>k0680u7114</t>
  </si>
  <si>
    <t>ｷ905MD</t>
  </si>
  <si>
    <t>07-0134-0668-5110-2000-0000-0013</t>
  </si>
  <si>
    <t>g6300w4511</t>
  </si>
  <si>
    <t>ｷ905OA</t>
  </si>
  <si>
    <t>07-0134-1472-3010-2000-0000-0014</t>
  </si>
  <si>
    <t>h4310q4310</t>
  </si>
  <si>
    <t>ｷ905OB</t>
  </si>
  <si>
    <t>07-0141-0098-8510-2000-0000-0015</t>
  </si>
  <si>
    <t>m0400w1815</t>
  </si>
  <si>
    <t>ｷ906AA</t>
  </si>
  <si>
    <t>㈲建築工房高橋</t>
  </si>
  <si>
    <t>07-0141-0107-9610-2000-0000-0012</t>
  </si>
  <si>
    <t>ｷ906AB</t>
  </si>
  <si>
    <t>07-0146-0648-0510-2000-0000-0017</t>
  </si>
  <si>
    <t>e6400w6015</t>
  </si>
  <si>
    <t>ｷ906CA</t>
  </si>
  <si>
    <t>07-0130-5064-5210-2000-0000-0011</t>
  </si>
  <si>
    <t>g0350s0512</t>
  </si>
  <si>
    <t>ｷ906CB</t>
  </si>
  <si>
    <t>07-0130-5066-2510-2000-0000-0015</t>
  </si>
  <si>
    <t>g0350u0215</t>
  </si>
  <si>
    <t>ｷ906CC</t>
  </si>
  <si>
    <t>竹田　泰昭</t>
  </si>
  <si>
    <t>07-0130-5067-5010-2000-0000-0012</t>
  </si>
  <si>
    <t>g0350v0510</t>
  </si>
  <si>
    <t>ｷ906CG</t>
  </si>
  <si>
    <t>07-0130-4527-0020-2000-0000-0016</t>
  </si>
  <si>
    <t>c5340v0010</t>
  </si>
  <si>
    <t>ｷ906CH</t>
  </si>
  <si>
    <t>07-0130-5064-7910-2000-0000-0014</t>
  </si>
  <si>
    <t>g0350s0719</t>
  </si>
  <si>
    <t>ｷ906CI</t>
  </si>
  <si>
    <t>㈱丸岩産業</t>
  </si>
  <si>
    <t>07-0167-8084-3610-2000-0000-0018</t>
  </si>
  <si>
    <t>k0680s7316</t>
  </si>
  <si>
    <t>ｷ906GA</t>
  </si>
  <si>
    <t>07-0165-0810-0310-2000-0000-0015</t>
  </si>
  <si>
    <t>b8600n5013</t>
  </si>
  <si>
    <t>ｷ906GB</t>
  </si>
  <si>
    <t>07-0158-9285-3810-2000-0000-0018</t>
  </si>
  <si>
    <t>k2590t8318</t>
  </si>
  <si>
    <t>ｷ906GD</t>
  </si>
  <si>
    <t>07-0167-8095-6510-2000-0000-0014</t>
  </si>
  <si>
    <t>eneru408</t>
  </si>
  <si>
    <t>ｷ906GF</t>
  </si>
  <si>
    <t>07-0150-6936-7710-2000-0000-0011</t>
  </si>
  <si>
    <t>d9560u0717</t>
  </si>
  <si>
    <t>ｷ906HA</t>
  </si>
  <si>
    <t>07-0162-3145-1610-2000-0000-0012</t>
  </si>
  <si>
    <t>e1630t2116</t>
  </si>
  <si>
    <t>ｷ906HB</t>
  </si>
  <si>
    <t>07-0162-3145-1510-2000-0000-0019</t>
  </si>
  <si>
    <t>e1630t2115</t>
  </si>
  <si>
    <t>ｷ906HC</t>
  </si>
  <si>
    <t>07-0167-8090-6010-2000-0000-0014</t>
  </si>
  <si>
    <t>m0680n7610</t>
  </si>
  <si>
    <t>ｷ906HD</t>
  </si>
  <si>
    <t>07-0167-8094-8620-2000-0000-0015</t>
  </si>
  <si>
    <t>m0680s7816</t>
  </si>
  <si>
    <t>ｷ906HE</t>
  </si>
  <si>
    <t>㈱ＮＡＫＡＭＵＲＡ</t>
  </si>
  <si>
    <t>07-0167-8225-7210-2000-0000-0017</t>
  </si>
  <si>
    <t>c2680t7712</t>
  </si>
  <si>
    <t>ｷ906HF</t>
  </si>
  <si>
    <t>07-0171-1331-8810-2000-0000-0014</t>
  </si>
  <si>
    <t>d3710p1818</t>
  </si>
  <si>
    <t>ｷ906JA</t>
  </si>
  <si>
    <t>ｷ906JB</t>
  </si>
  <si>
    <t>ｷ906JC</t>
  </si>
  <si>
    <t>07-0171-1334-1210-2000-0000-0016</t>
  </si>
  <si>
    <t>d3710s1112</t>
  </si>
  <si>
    <t>ｷ906JD</t>
  </si>
  <si>
    <t>07-0178-8676-9210-2000-0000-0013</t>
  </si>
  <si>
    <t>h6780u8912</t>
  </si>
  <si>
    <t>ｷ906JF</t>
  </si>
  <si>
    <t>07-0171-1337-7610-2000-0000-0011</t>
  </si>
  <si>
    <t>d3710v1716</t>
  </si>
  <si>
    <t>ｷ906JG</t>
  </si>
  <si>
    <t>07-0146-0843-0410-2000-0000-0019</t>
  </si>
  <si>
    <t>e8400r6014</t>
  </si>
  <si>
    <t>ｷ008CD</t>
  </si>
  <si>
    <t>07-0146-0783-3010-2000-0000-0013</t>
  </si>
  <si>
    <t>k7400r6310</t>
  </si>
  <si>
    <t>ｷ906OB</t>
  </si>
  <si>
    <t>07-0134-1479-8710-2000-0000-0013</t>
  </si>
  <si>
    <t>h4310x4817</t>
  </si>
  <si>
    <t>ｷ906OC</t>
  </si>
  <si>
    <t>07-0146-0768-9310-2000-0000-0019</t>
  </si>
  <si>
    <t>g7400w6913</t>
  </si>
  <si>
    <t>ｷ907AA</t>
  </si>
  <si>
    <t>07-0141-0110-9110-2000-0000-0011</t>
  </si>
  <si>
    <t>ｷ907AB</t>
  </si>
  <si>
    <t>07-0141-0099-1010-2000-0000-0012</t>
  </si>
  <si>
    <t>m0400x1110</t>
  </si>
  <si>
    <t>ｷ907AC</t>
  </si>
  <si>
    <t>07-0146-0787-2010-2000-0000-0018</t>
  </si>
  <si>
    <t>k7400v6210</t>
  </si>
  <si>
    <t>ｷ907AE</t>
  </si>
  <si>
    <t>07-0130-2025-1720-2000-0000-0019</t>
  </si>
  <si>
    <t>c0320t0117</t>
  </si>
  <si>
    <t>ｷ907CC</t>
  </si>
  <si>
    <t>07-0141-0110-9010-2000-0000-0018</t>
  </si>
  <si>
    <t>b1400n1910</t>
  </si>
  <si>
    <t>ｷ907CE</t>
  </si>
  <si>
    <t>07-0130-5069-8610-2000-0000-0011</t>
  </si>
  <si>
    <t>g0350x0816</t>
  </si>
  <si>
    <t>ｷ907CF</t>
  </si>
  <si>
    <t>07-0146-0778-6610-2000-0000-0012</t>
  </si>
  <si>
    <t>h7400w6616</t>
  </si>
  <si>
    <t>ｷ907CH</t>
  </si>
  <si>
    <t>07-0146-0778-6410-2000-0000-0016</t>
  </si>
  <si>
    <t>h7400w6614</t>
  </si>
  <si>
    <t>ｷ907CI</t>
  </si>
  <si>
    <t>07-0156-2196-3910-2000-0000-0019</t>
  </si>
  <si>
    <t>ｷ907GA</t>
  </si>
  <si>
    <t>07-0158-9268-0710-2000-0000-0015</t>
  </si>
  <si>
    <t>g2590w8017</t>
  </si>
  <si>
    <t>ｷ907GB</t>
  </si>
  <si>
    <t>07-0165-0817-7510-2000-0000-0011</t>
  </si>
  <si>
    <t>b8600v5715</t>
  </si>
  <si>
    <t>ｷ907GD</t>
  </si>
  <si>
    <t>07-0156-2195-7010-2000-0000-0017</t>
  </si>
  <si>
    <t>m1520t6710</t>
  </si>
  <si>
    <t>ｷ907GE</t>
  </si>
  <si>
    <t>07-0167-8100-6010-2000-0000-0016</t>
  </si>
  <si>
    <t>a1680n7610</t>
  </si>
  <si>
    <t>ｷ907HA</t>
  </si>
  <si>
    <t>07-0162-3146-2610-2000-0000-0012</t>
  </si>
  <si>
    <t>e1630u2216</t>
  </si>
  <si>
    <t>ｷ907HC</t>
  </si>
  <si>
    <t>07-0167-8101-0910-2000-0000-0016</t>
  </si>
  <si>
    <t>a1680p7019</t>
  </si>
  <si>
    <t>ｷ907HD</t>
    <phoneticPr fontId="4"/>
  </si>
  <si>
    <t>07-0156-2197-6510-2000-0000-0019</t>
  </si>
  <si>
    <t>m1520v6615</t>
  </si>
  <si>
    <t>ｷ907HE</t>
  </si>
  <si>
    <t>㈱ダイワ</t>
  </si>
  <si>
    <t>07-0178-8680-9210-2000-0000-0016</t>
  </si>
  <si>
    <t>k6780n8912</t>
  </si>
  <si>
    <t>ｷ907JB</t>
  </si>
  <si>
    <t>㈱岡本紙工</t>
  </si>
  <si>
    <t>07-0134-1104-6510-2000-0000-0016</t>
  </si>
  <si>
    <t>a1310s4615</t>
  </si>
  <si>
    <t>ｷ907OB</t>
  </si>
  <si>
    <t>07-0134-1486-5010-2000-0000-0019</t>
  </si>
  <si>
    <t>k4310u4510</t>
  </si>
  <si>
    <t>ｷ907OC</t>
  </si>
  <si>
    <t>07-0141-0124-7510-2000-0000-0014</t>
  </si>
  <si>
    <t>c1400s1715</t>
  </si>
  <si>
    <t>ｷ908AA</t>
  </si>
  <si>
    <t>07-0141-0124-7610-2000-0000-0017</t>
  </si>
  <si>
    <t>c1400s1716</t>
  </si>
  <si>
    <t>ｷ908AB</t>
  </si>
  <si>
    <t>07-0140-9990-7710-2000-0000-0019</t>
  </si>
  <si>
    <t>m9490n0717</t>
  </si>
  <si>
    <t>ｷ908AC</t>
  </si>
  <si>
    <t>渡邉　英彦</t>
    <phoneticPr fontId="4"/>
  </si>
  <si>
    <t>07-0134-1500-1410-2000-0000-0012</t>
  </si>
  <si>
    <t>a5310n4114</t>
  </si>
  <si>
    <t>ｷ908AD</t>
  </si>
  <si>
    <t>07-0141-0126-1210-2000-0000-0017</t>
  </si>
  <si>
    <t>c1400u1112</t>
  </si>
  <si>
    <t>ｷ908AE</t>
  </si>
  <si>
    <t>07-0146-0767-3410-2000-0000-0017</t>
  </si>
  <si>
    <t>g7400v6314</t>
  </si>
  <si>
    <t>ｷ908CA</t>
  </si>
  <si>
    <t>07-0146-0774-1910-2000-0000-0010</t>
  </si>
  <si>
    <t>h7400s6119</t>
  </si>
  <si>
    <t>ｷ908CB</t>
  </si>
  <si>
    <t>07-0130-5065-5210-2000-0000-0010</t>
  </si>
  <si>
    <t>g0350t0512</t>
  </si>
  <si>
    <t>ｷ908CC</t>
  </si>
  <si>
    <t>07-0130-5065-5510-2000-0000-0019</t>
  </si>
  <si>
    <t>g0350t0515</t>
  </si>
  <si>
    <t>ｷ908CD</t>
  </si>
  <si>
    <t>07-0134-1483-0310-2000-0000-0016</t>
  </si>
  <si>
    <t>k4310r4013</t>
  </si>
  <si>
    <t>ｷ908CF</t>
  </si>
  <si>
    <t>07-0141-0108-9110-2000-0000-0016</t>
  </si>
  <si>
    <t>a1400w1911</t>
  </si>
  <si>
    <t>ｷ908CG</t>
  </si>
  <si>
    <t>07-0134-1483-8410-2000-0000-0017</t>
  </si>
  <si>
    <t>k4310r4814</t>
  </si>
  <si>
    <t>ｷ908CH</t>
  </si>
  <si>
    <t>07-0130-4650-8910-2000-0000-0019</t>
  </si>
  <si>
    <t>f6340n0819</t>
  </si>
  <si>
    <t>ｷ908CI</t>
  </si>
  <si>
    <t>07-0156-2200-5510-2000-0000-0017</t>
  </si>
  <si>
    <t>a2520n6515</t>
  </si>
  <si>
    <t>ｷ908GB</t>
  </si>
  <si>
    <t>07-0156-2200-8410-2000-0000-0017</t>
  </si>
  <si>
    <t>a2520n6814</t>
  </si>
  <si>
    <t>ｷ908GD</t>
  </si>
  <si>
    <t>07-0121-0299-9810-2000-0000-0016</t>
  </si>
  <si>
    <t>m2200x1918</t>
  </si>
  <si>
    <t>ｷ908GF</t>
  </si>
  <si>
    <t>07-0156-2202-5910-2000-0000-0017</t>
  </si>
  <si>
    <t>a2520q6519</t>
  </si>
  <si>
    <t>ｷ908GG</t>
  </si>
  <si>
    <t>07-0185-5043-7610-2000-0000-0012</t>
  </si>
  <si>
    <t>e0850r5716</t>
  </si>
  <si>
    <t>ｷ908GJ</t>
  </si>
  <si>
    <t>07-0156-2203-7210-2000-0000-0017</t>
  </si>
  <si>
    <t>a2520r6712</t>
  </si>
  <si>
    <t>ｷ908GO</t>
  </si>
  <si>
    <t>㈱ノーブル</t>
  </si>
  <si>
    <t>07-0167-8114-8910-2000-0000-0018</t>
  </si>
  <si>
    <t>b1680s7819</t>
  </si>
  <si>
    <t>ｷ908GQ</t>
  </si>
  <si>
    <t>07-0156-2206-4420-2000-0000-0012</t>
  </si>
  <si>
    <t>a2520u6414</t>
  </si>
  <si>
    <t>ｷ908GS</t>
  </si>
  <si>
    <t>馬屋原　鈴男</t>
  </si>
  <si>
    <t>07-0150-6953-2410-2000-0000-0014</t>
  </si>
  <si>
    <t>f9560r0214</t>
  </si>
  <si>
    <t>ｷ908HA</t>
  </si>
  <si>
    <t>07-0171-1352-3210-2000-0000-0014</t>
  </si>
  <si>
    <t>f3710q1312</t>
  </si>
  <si>
    <t>ｷ908JA</t>
  </si>
  <si>
    <t>07-0185-5043-6410-2000-0000-0015</t>
  </si>
  <si>
    <t>e0850r5614</t>
  </si>
  <si>
    <t>ｷ908JB</t>
  </si>
  <si>
    <t>07-0185-5043-5310-2000-0000-0011</t>
  </si>
  <si>
    <t>e0850r5513</t>
  </si>
  <si>
    <t>ｷ908JC</t>
  </si>
  <si>
    <t>07-0171-1355-2810-2000-0000-0018</t>
  </si>
  <si>
    <t>f3710t1218</t>
  </si>
  <si>
    <t>ｷ908JE</t>
  </si>
  <si>
    <t>07-0152-9265-1330-2000-0000-0011</t>
  </si>
  <si>
    <t>g2590t2113</t>
  </si>
  <si>
    <t>ｷ908MB</t>
  </si>
  <si>
    <t>㈲ガレージオスト</t>
  </si>
  <si>
    <t>ｷ908MC</t>
  </si>
  <si>
    <t>07-1267-8181-3610-2000-0000-0018</t>
  </si>
  <si>
    <t>k1681p7326</t>
  </si>
  <si>
    <t>ｷ908MG</t>
  </si>
  <si>
    <t>㈱黒田屋</t>
  </si>
  <si>
    <t>07-0134-0451-6110-2000-0000-0014</t>
  </si>
  <si>
    <t>f4300p4611</t>
  </si>
  <si>
    <t>ｷ908OA</t>
  </si>
  <si>
    <t>山田　基嗣</t>
    <phoneticPr fontId="4"/>
  </si>
  <si>
    <t>07-0134-1495-6810-2000-0000-0012</t>
  </si>
  <si>
    <t>m4310t4618</t>
  </si>
  <si>
    <t>ｷ908OB</t>
  </si>
  <si>
    <t>07-0134-1503-3110-2000-0000-0012</t>
  </si>
  <si>
    <t>a5310r4311</t>
  </si>
  <si>
    <t>ｷ909CA</t>
  </si>
  <si>
    <t>佐藤　貴幸</t>
    <phoneticPr fontId="4"/>
  </si>
  <si>
    <t>07-0158-9278-8010-2000-0000-0019</t>
  </si>
  <si>
    <t>ｷ909CC</t>
  </si>
  <si>
    <t>07-0146-0780-2210-2000-0000-0011</t>
  </si>
  <si>
    <t>68486840ysd</t>
  </si>
  <si>
    <t>ｷ909CD</t>
  </si>
  <si>
    <t>㈱ヨシダ</t>
  </si>
  <si>
    <t>07-0130-5076-8010-2000-0000-0013</t>
  </si>
  <si>
    <t>h0350u0810</t>
  </si>
  <si>
    <t>ｷ909CF</t>
  </si>
  <si>
    <t>金子　正行</t>
    <phoneticPr fontId="4"/>
  </si>
  <si>
    <t>07-0134-1507-8610-2000-0000-0018</t>
  </si>
  <si>
    <t>a5310v4816</t>
  </si>
  <si>
    <t>ｷ909CG</t>
  </si>
  <si>
    <t>㈱オカビ</t>
  </si>
  <si>
    <t>07-0146-0785-5210-2000-0000-0019</t>
  </si>
  <si>
    <t>k7400t6512</t>
  </si>
  <si>
    <t>ｷ909CK</t>
  </si>
  <si>
    <t>07-0130-5077-0610-2000-0000-0012</t>
  </si>
  <si>
    <t>h0350v0016</t>
  </si>
  <si>
    <t>ｷ909CL</t>
  </si>
  <si>
    <t>07-0141-0138-3810-2000-0000-0012</t>
  </si>
  <si>
    <t>d1400w1318</t>
  </si>
  <si>
    <t>ｷ909CO</t>
  </si>
  <si>
    <t>07-0130-5077-6510-2000-0000-0015</t>
  </si>
  <si>
    <t>h0350v0615</t>
  </si>
  <si>
    <t>ｷ909CR</t>
  </si>
  <si>
    <t>07-0130-5077-2110-2000-0000-0019</t>
  </si>
  <si>
    <t>h0350v0211</t>
  </si>
  <si>
    <t>ｷ909CS</t>
  </si>
  <si>
    <t>07-0146-0761-7010-2000-0000-0015</t>
  </si>
  <si>
    <t>g7400p6710</t>
  </si>
  <si>
    <t>ｷ909CT</t>
  </si>
  <si>
    <t>07-0130-5076-5510-2000-0000-0015</t>
  </si>
  <si>
    <t>h0350u0515</t>
  </si>
  <si>
    <t>ｷ909CU</t>
  </si>
  <si>
    <t>07-0121-0308-1410-2000-0000-0019</t>
  </si>
  <si>
    <t>a3200w1114</t>
  </si>
  <si>
    <t>ｷ909CV</t>
  </si>
  <si>
    <t>07-0167-8106-5010-2000-0000-0019</t>
  </si>
  <si>
    <t>a1680u7510</t>
  </si>
  <si>
    <t>ｷ909GA</t>
    <phoneticPr fontId="4"/>
  </si>
  <si>
    <t>07-0158-9280-1010-2000-0000-0017</t>
  </si>
  <si>
    <t>k2590n8110</t>
  </si>
  <si>
    <t>ｷ909GB</t>
  </si>
  <si>
    <t>07-0167-8133-1510-2000-0000-0014</t>
  </si>
  <si>
    <t>d1680r7115</t>
  </si>
  <si>
    <t>ｷ909GC</t>
  </si>
  <si>
    <t>07-0158-9280-7610-2000-0000-0011</t>
  </si>
  <si>
    <t>k2590n8716</t>
  </si>
  <si>
    <t>ｷ909GD</t>
  </si>
  <si>
    <t>07-0167-8126-6910-2000-0000-0011</t>
  </si>
  <si>
    <t>c1680u7619</t>
  </si>
  <si>
    <t>ｷ909GE</t>
  </si>
  <si>
    <t>07-0167-8126-7110-2000-0000-0018</t>
  </si>
  <si>
    <t>c1680u7711</t>
  </si>
  <si>
    <t>ｷ909GF</t>
  </si>
  <si>
    <t>07-0127-4978-6110-2000-0000-0012</t>
  </si>
  <si>
    <t>h9240w7611</t>
  </si>
  <si>
    <t>ｷ909GG</t>
  </si>
  <si>
    <t>07-0167-8133-5910-2000-0000-0010</t>
  </si>
  <si>
    <t>d1680r7519</t>
  </si>
  <si>
    <t>ｷ909GJ</t>
  </si>
  <si>
    <t>07-0178-8690-9810-2000-0000-0011</t>
  </si>
  <si>
    <t>m6780n8918</t>
  </si>
  <si>
    <t>ｷ909JB</t>
  </si>
  <si>
    <t>07-0178-8694-4310-2000-0000-0017</t>
  </si>
  <si>
    <t>m6780s8413</t>
  </si>
  <si>
    <t>ｷ909JD</t>
  </si>
  <si>
    <t>中橋　明弘</t>
  </si>
  <si>
    <t>07-0185-5046-1510-2000-0000-0010</t>
  </si>
  <si>
    <t>e0850u5115</t>
  </si>
  <si>
    <t>ｷ909JF</t>
  </si>
  <si>
    <t>07-0171-1366-3510-2000-0000-0016</t>
  </si>
  <si>
    <t>g3710u1315</t>
  </si>
  <si>
    <t>ｷ909JG</t>
  </si>
  <si>
    <t>07-0171-1366-3710-2000-0000-0012</t>
  </si>
  <si>
    <t>g3710u1317</t>
  </si>
  <si>
    <t>ｷ909JH</t>
  </si>
  <si>
    <t>07-0171-1366-3810-2000-0000-0015</t>
  </si>
  <si>
    <t>g3710u1318</t>
  </si>
  <si>
    <t>ｷ909JI</t>
  </si>
  <si>
    <t>07-0171-1366-4010-2000-0000-0012</t>
  </si>
  <si>
    <t>g3710u1410</t>
  </si>
  <si>
    <t>ｷ909JJ</t>
  </si>
  <si>
    <t>07-0171-1369-0210-2000-0000-0011</t>
  </si>
  <si>
    <t>g3710x1012</t>
  </si>
  <si>
    <t>ｷ909JK</t>
  </si>
  <si>
    <t>07-0167-8122-6210-2000-0000-0014</t>
  </si>
  <si>
    <t>c1680q7612</t>
  </si>
  <si>
    <t>ｷ909MA</t>
  </si>
  <si>
    <t>下田　貞明</t>
    <phoneticPr fontId="4"/>
  </si>
  <si>
    <t>ｷ909MC</t>
  </si>
  <si>
    <t>07-0162-3153-7610-2000-0000-0017</t>
  </si>
  <si>
    <t>ｷ909ME</t>
  </si>
  <si>
    <t>07-0134-1519-2210-2000-0000-0015</t>
  </si>
  <si>
    <t>b5310x4212</t>
  </si>
  <si>
    <t>ｷ910CA</t>
  </si>
  <si>
    <t>07-0146-0788-7610-2000-0000-0010</t>
  </si>
  <si>
    <t>k7400w6716</t>
  </si>
  <si>
    <t>ｷ910CB</t>
  </si>
  <si>
    <t>楢崎　玲子</t>
  </si>
  <si>
    <t>07-0146-0789-7710-2000-0000-0012</t>
  </si>
  <si>
    <t>k7400x6717</t>
  </si>
  <si>
    <t>ｷ910CE</t>
  </si>
  <si>
    <t>07-0146-0788-4710-2000-0000-0010</t>
  </si>
  <si>
    <t>k7400w6417</t>
  </si>
  <si>
    <t>ｷ910CI</t>
  </si>
  <si>
    <t>高山　林太郎</t>
  </si>
  <si>
    <t>07-0146-0788-5110-2000-0000-0013</t>
  </si>
  <si>
    <t>k7400w6511</t>
  </si>
  <si>
    <t>ｷ910CN</t>
  </si>
  <si>
    <t>07-0156-2212-7210-2000-0000-0015</t>
  </si>
  <si>
    <t>b2520q6712</t>
  </si>
  <si>
    <t>ｷ910GC</t>
  </si>
  <si>
    <t>07-0158-9283-8110-2000-0000-0014</t>
  </si>
  <si>
    <t>k2590r8811</t>
  </si>
  <si>
    <t>ｷ910GD</t>
  </si>
  <si>
    <t>ｷ910GH</t>
  </si>
  <si>
    <t>07-0167-8132-4610-2000-0000-0011</t>
  </si>
  <si>
    <t>d1680q7416</t>
  </si>
  <si>
    <t>ｷ910GI</t>
  </si>
  <si>
    <t>07-0167-8133-5810-2000-0000-0017</t>
  </si>
  <si>
    <t>d1680r7518</t>
  </si>
  <si>
    <t>ｷ910GJ</t>
  </si>
  <si>
    <t>07-0165-0809-5910-2000-0000-0012</t>
  </si>
  <si>
    <t>a8600x5519</t>
  </si>
  <si>
    <t>ｷ910GK</t>
  </si>
  <si>
    <t>07-0167-8138-8810-2000-0000-0015</t>
  </si>
  <si>
    <t>d1680w7818</t>
  </si>
  <si>
    <t>ｷ910GO</t>
  </si>
  <si>
    <t>07-0167-8138-8710-2000-0000-0012</t>
  </si>
  <si>
    <t>d1680w7817</t>
  </si>
  <si>
    <t>ｷ910GP</t>
  </si>
  <si>
    <t>07-0178-8694-9610-2000-0000-0011</t>
  </si>
  <si>
    <t>m6780s8916</t>
  </si>
  <si>
    <t>ｷ910JA</t>
  </si>
  <si>
    <t>07-0178-8694-9410-2000-0000-0015</t>
  </si>
  <si>
    <t>m6780s8914</t>
  </si>
  <si>
    <t>ｷ910JB</t>
  </si>
  <si>
    <t>07-0167-8133-9810-2000-0000-0011</t>
  </si>
  <si>
    <t>d1680r7918</t>
  </si>
  <si>
    <t>ｷ910JD</t>
  </si>
  <si>
    <t>07-0167-8133-9910-2000-0000-0014</t>
  </si>
  <si>
    <t>d1680r7919</t>
  </si>
  <si>
    <t>ｷ910JE</t>
  </si>
  <si>
    <t>07-0167-8155-1310-2000-0000-0010</t>
  </si>
  <si>
    <t>f1680t7113</t>
  </si>
  <si>
    <t>ｷ910JG</t>
  </si>
  <si>
    <t>07-0130-5083-4310-2000-0000-0018</t>
  </si>
  <si>
    <t>k0350r0413</t>
  </si>
  <si>
    <t>ｷ911CB</t>
  </si>
  <si>
    <t>07-0130-5083-4610-2000-0000-0017</t>
  </si>
  <si>
    <t>k0350r0416</t>
  </si>
  <si>
    <t>ｷ911CC</t>
  </si>
  <si>
    <t>07-0134-1528-4410-2000-0000-0011</t>
  </si>
  <si>
    <t>c5310w4414</t>
  </si>
  <si>
    <t>ｷ911CD</t>
  </si>
  <si>
    <t>07-0134-1528-5110-2000-0000-0013</t>
  </si>
  <si>
    <t>c5310w4511</t>
  </si>
  <si>
    <t>ｷ911CE</t>
  </si>
  <si>
    <t>07-0146-0793-9310-2000-0000-0015</t>
  </si>
  <si>
    <t>m7400r6913</t>
  </si>
  <si>
    <t>ｷ911CH</t>
  </si>
  <si>
    <t>田渕　敏彰</t>
    <phoneticPr fontId="4"/>
  </si>
  <si>
    <t>07-0146-0794-3810-2000-0000-0013</t>
  </si>
  <si>
    <t>m7400s6318</t>
  </si>
  <si>
    <t>ｷ911CJ</t>
  </si>
  <si>
    <t>07-0156-2228-7610-2000-0000-0018</t>
  </si>
  <si>
    <t>c2520w6716</t>
  </si>
  <si>
    <t>ｷ911CK</t>
  </si>
  <si>
    <t>07-0146-0796-8010-2000-0000-0012</t>
  </si>
  <si>
    <t>m7400u6810</t>
  </si>
  <si>
    <t>ｷ911CL</t>
  </si>
  <si>
    <t>07-0130-5085-3210-2000-0000-0012</t>
  </si>
  <si>
    <t>k0350t0312</t>
  </si>
  <si>
    <t>ｷ911CM</t>
  </si>
  <si>
    <t>07-0130-5087-1110-2000-0000-0015</t>
  </si>
  <si>
    <t>k0350v0111</t>
  </si>
  <si>
    <t>ｷ911CN</t>
  </si>
  <si>
    <t>07-0162-3155-2010-2000-0000-0012</t>
  </si>
  <si>
    <t>ｷ911GA</t>
  </si>
  <si>
    <t>07-0167-8142-7910-2000-0000-0010</t>
  </si>
  <si>
    <t>e1680q7719</t>
  </si>
  <si>
    <t>ｷ911GC</t>
  </si>
  <si>
    <t>07-0167-8146-9310-2000-0000-0010</t>
  </si>
  <si>
    <t>e1680u7913</t>
  </si>
  <si>
    <t>ｷ911GD</t>
  </si>
  <si>
    <t>東森　憲幸</t>
  </si>
  <si>
    <t>07-1267-8186-7810-2000-0000-0013</t>
  </si>
  <si>
    <t>k1681u7728</t>
  </si>
  <si>
    <t>ｷ911GF</t>
  </si>
  <si>
    <t>07-0167-8145-8510-2000-0000-0016</t>
  </si>
  <si>
    <t>e1680t7815</t>
  </si>
  <si>
    <t>ｷ911GG</t>
  </si>
  <si>
    <t>07-0167-8145-3910-2000-0000-0013</t>
  </si>
  <si>
    <t>e1680t7319</t>
  </si>
  <si>
    <t>ｷ911GH</t>
  </si>
  <si>
    <t>07-0167-8146-9410-2000-0000-0013</t>
  </si>
  <si>
    <t>e1680u7914</t>
  </si>
  <si>
    <t>ｷ911GI</t>
  </si>
  <si>
    <t>07-0127-4984-3010-2000-0000-0017</t>
  </si>
  <si>
    <t>k9240s7310</t>
  </si>
  <si>
    <t>ｷ911GJ</t>
  </si>
  <si>
    <t>07-0167-8141-2710-2000-0000-0010</t>
  </si>
  <si>
    <t>e1680p7217</t>
  </si>
  <si>
    <t>ｷ911JA</t>
  </si>
  <si>
    <t>07-0178-8702-2210-2000-0000-0016</t>
  </si>
  <si>
    <t>a7780q8212</t>
  </si>
  <si>
    <t>ｷ911JB</t>
  </si>
  <si>
    <t>07-0127-4984-2910-2000-0000-0013</t>
  </si>
  <si>
    <t>k9240s7219</t>
  </si>
  <si>
    <t>ｷ911JG</t>
  </si>
  <si>
    <t>07-0134-1537-1010-2000-0000-0014</t>
  </si>
  <si>
    <t>d5310v4110</t>
  </si>
  <si>
    <t>ｷ912CA</t>
  </si>
  <si>
    <t>㈲日比鉛工</t>
    <phoneticPr fontId="4"/>
  </si>
  <si>
    <t>07-0146-0837-8210-2000-0000-0010</t>
  </si>
  <si>
    <t>d8400v6812</t>
  </si>
  <si>
    <t>ｷ912CC</t>
  </si>
  <si>
    <t>07-0130-5088-8810-2000-0000-0012</t>
  </si>
  <si>
    <t>k0350w0818</t>
  </si>
  <si>
    <t>ｷ912CF</t>
  </si>
  <si>
    <t>07-0141-0171-9510-2000-0000-0014</t>
  </si>
  <si>
    <t>h1400p1915</t>
  </si>
  <si>
    <t>ｷ912CG</t>
  </si>
  <si>
    <t>07-0120-8530-8510-2000-0000-0011</t>
  </si>
  <si>
    <t>d5280n0815</t>
  </si>
  <si>
    <t>ｷ912CH</t>
  </si>
  <si>
    <t>07-0146-0798-5810-2000-0000-0011</t>
  </si>
  <si>
    <t>m7400w6518</t>
  </si>
  <si>
    <t>ｷ912CI</t>
  </si>
  <si>
    <t>07-0141-0171-0710-2000-0000-0011</t>
  </si>
  <si>
    <t>h1400p1017</t>
  </si>
  <si>
    <t>ｷ912CM</t>
  </si>
  <si>
    <t>07-0134-1537-4710-2000-0000-0018</t>
  </si>
  <si>
    <t>d5310v4417</t>
  </si>
  <si>
    <t>ｷ912CO</t>
  </si>
  <si>
    <t>07-0111-1021-6010-2000-0000-0012</t>
  </si>
  <si>
    <t>c0110p1610</t>
  </si>
  <si>
    <t>ｷ912CQ</t>
  </si>
  <si>
    <t>07-0141-0172-6210-2000-0000-0011</t>
  </si>
  <si>
    <t>h1400q1612</t>
  </si>
  <si>
    <t>ｷ912CR</t>
  </si>
  <si>
    <t>07-0167-8155-6710-2000-0000-0017</t>
  </si>
  <si>
    <t>f1680t7617</t>
  </si>
  <si>
    <t>ｷ912GA</t>
  </si>
  <si>
    <t>07-0167-8145-8410-2000-0000-0013</t>
  </si>
  <si>
    <t>e1680t7814</t>
  </si>
  <si>
    <t>ｷ912GC</t>
  </si>
  <si>
    <t>07-0185-5053-4410-2000-0000-0010</t>
  </si>
  <si>
    <t>f0850r5414</t>
  </si>
  <si>
    <t>ｷ912GF</t>
  </si>
  <si>
    <t>07-0150-6976-7510-2000-0000-0013</t>
  </si>
  <si>
    <t>h9560u0715</t>
  </si>
  <si>
    <t>ｷ912GJ</t>
  </si>
  <si>
    <t>07-0167-8154-5410-2000-0000-0018</t>
  </si>
  <si>
    <t>f1680s7514</t>
  </si>
  <si>
    <t>ｷ912GK</t>
  </si>
  <si>
    <t>07-0167-8154-5310-2000-0000-0015</t>
  </si>
  <si>
    <t>f1680s7513</t>
  </si>
  <si>
    <t>ｷ912GL</t>
  </si>
  <si>
    <t>07-0167-8155-6210-2000-0000-0012</t>
  </si>
  <si>
    <t>f1680t7612</t>
  </si>
  <si>
    <t>ｷ912GO</t>
  </si>
  <si>
    <t>07-0156-2199-1310-2000-0000-0016</t>
  </si>
  <si>
    <t>m1520x6113</t>
  </si>
  <si>
    <t>ｷ912GP</t>
  </si>
  <si>
    <t>07-0167-8153-4620-2000-0000-0019</t>
  </si>
  <si>
    <t>f1680r7416</t>
  </si>
  <si>
    <t>ｷ912GQ</t>
  </si>
  <si>
    <t>岡村　晴雄</t>
    <phoneticPr fontId="4"/>
  </si>
  <si>
    <t>07-0167-8153-3920-2000-0000-0017</t>
  </si>
  <si>
    <t>f1680r7319</t>
  </si>
  <si>
    <t>ｷ912GR</t>
  </si>
  <si>
    <t>岡村　康二</t>
    <phoneticPr fontId="4"/>
  </si>
  <si>
    <t>07-0171-1394-3210-2000-0000-0010</t>
  </si>
  <si>
    <t>m3710s1312</t>
  </si>
  <si>
    <t>ｷ912JB</t>
  </si>
  <si>
    <t>07-0185-5051-5110-2000-0000-0014</t>
  </si>
  <si>
    <t>f0850p5511</t>
  </si>
  <si>
    <t>ｷ912JC</t>
  </si>
  <si>
    <t>07-0185-5053-4210-2000-0000-0014</t>
  </si>
  <si>
    <t>f0850r5412</t>
  </si>
  <si>
    <t>ｷ912JD</t>
  </si>
  <si>
    <t>07-0178-8710-5110-2000-0000-0015</t>
  </si>
  <si>
    <t>b7780n8511</t>
  </si>
  <si>
    <t>ｷ912JE</t>
  </si>
  <si>
    <t>07-0185-5053-4310-2000-0000-0017</t>
  </si>
  <si>
    <t>f0850r5413</t>
  </si>
  <si>
    <t>ｷ912JG</t>
  </si>
  <si>
    <t>07-0171-1393-1810-2000-0000-0017</t>
  </si>
  <si>
    <t>m3710r1118</t>
  </si>
  <si>
    <t>ｷ912JH</t>
  </si>
  <si>
    <t>ｦ609AJ</t>
  </si>
  <si>
    <t>ｦ609AK</t>
  </si>
  <si>
    <t>07-0130-5103-8510-2000-0000-0017</t>
  </si>
  <si>
    <t>a1350r0815</t>
  </si>
  <si>
    <t>ｶ004AA</t>
  </si>
  <si>
    <t>07-0156-2233-0310-2000-0000-0014</t>
  </si>
  <si>
    <t>d2520r6013</t>
  </si>
  <si>
    <t>ｷ001Cｱ</t>
  </si>
  <si>
    <t>07-0156-2232-5910-2000-0000-0018</t>
  </si>
  <si>
    <t>d2520q6519</t>
  </si>
  <si>
    <t>ｷ001Cｲ</t>
  </si>
  <si>
    <t>07-0156-2233-0610-2000-0000-0013</t>
  </si>
  <si>
    <t>d2520r6016</t>
  </si>
  <si>
    <t>ｷ001Cｳ</t>
  </si>
  <si>
    <t>07-0146-0796-0710-2000-0000-0015</t>
  </si>
  <si>
    <t>m7400u6017</t>
  </si>
  <si>
    <t>ｷ001Cｴ</t>
  </si>
  <si>
    <t>07-0158-9294-0010-2000-0000-0019</t>
  </si>
  <si>
    <t>m2590s8010</t>
  </si>
  <si>
    <t>ｷ001Cｶ</t>
  </si>
  <si>
    <t>㈱希刻</t>
    <phoneticPr fontId="4"/>
  </si>
  <si>
    <t>07-0156-2225-9210-2000-0000-0011</t>
  </si>
  <si>
    <t>c2520t6912</t>
  </si>
  <si>
    <t>ｷ001Cｷ</t>
  </si>
  <si>
    <t>07-0158-9296-8720-2000-0000-0011</t>
  </si>
  <si>
    <t>m2590u8817</t>
  </si>
  <si>
    <t>ｷ001Cｸ</t>
  </si>
  <si>
    <t>07-0141-0171-6710-2000-0000-0017</t>
  </si>
  <si>
    <t>h1400p1617</t>
  </si>
  <si>
    <t>ｷ001CA</t>
  </si>
  <si>
    <t>07-0141-0171-5910-2000-0000-0012</t>
  </si>
  <si>
    <t>h1400p1519</t>
  </si>
  <si>
    <t>ｷ001CC</t>
  </si>
  <si>
    <t>07-0130-5089-2310-2000-0000-0010</t>
  </si>
  <si>
    <t>k0350x0213</t>
  </si>
  <si>
    <t>ｷ001CE</t>
  </si>
  <si>
    <t>07-0146-0798-3010-2000-0000-0015</t>
  </si>
  <si>
    <t>m7400w6310</t>
  </si>
  <si>
    <t>ｷ001CK</t>
  </si>
  <si>
    <t>07-0158-9294-2310-2000-0000-0010</t>
  </si>
  <si>
    <t>m2590s8213</t>
  </si>
  <si>
    <t>ｷ001CL</t>
  </si>
  <si>
    <t>07-0158-9296-0110-2000-0000-0010</t>
  </si>
  <si>
    <t>m2590u8011</t>
  </si>
  <si>
    <t>ｷ001CM</t>
  </si>
  <si>
    <t>07-0130-5083-1710-2000-0000-0017</t>
  </si>
  <si>
    <t>k0350r0117</t>
  </si>
  <si>
    <t>ｷ001CN</t>
  </si>
  <si>
    <t>07-0130-5085-3110-2000-0000-0019</t>
  </si>
  <si>
    <t>k0350t0311</t>
  </si>
  <si>
    <t>ｷ001CO</t>
  </si>
  <si>
    <t>07-0146-0798-3910-2000-0000-0012</t>
  </si>
  <si>
    <t>m7400w6319</t>
  </si>
  <si>
    <t>ｷ001CV</t>
  </si>
  <si>
    <t>07-0141-0172-8110-2000-0000-0010</t>
  </si>
  <si>
    <t>h1400q1811</t>
  </si>
  <si>
    <t>ｷ001CW</t>
  </si>
  <si>
    <t>07-0141-0172-7010-2000-0000-0016</t>
  </si>
  <si>
    <t>h1400q1710</t>
  </si>
  <si>
    <t>ｷ001CX</t>
  </si>
  <si>
    <t>07-0156-2321-4510-2000-0000-0014</t>
  </si>
  <si>
    <t>c3520p6415</t>
  </si>
  <si>
    <t>ｷ001CZ</t>
  </si>
  <si>
    <t>07-0167-8155-6410-2000-0000-0018</t>
  </si>
  <si>
    <t>f1680t7614</t>
  </si>
  <si>
    <t>ｷ001GA</t>
  </si>
  <si>
    <t>07-0167-8155-6910-2000-0000-0013</t>
  </si>
  <si>
    <t>f1680t7619</t>
  </si>
  <si>
    <t>ｷ001GB</t>
  </si>
  <si>
    <t>07-0167-8114-4210-2000-0000-0013</t>
  </si>
  <si>
    <t>b1680s7412</t>
  </si>
  <si>
    <t>ｷ001GC</t>
  </si>
  <si>
    <t>07-0167-8155-6610-2000-0000-0014</t>
  </si>
  <si>
    <t>f1680t7616</t>
  </si>
  <si>
    <t>ｷ001GF</t>
    <phoneticPr fontId="4"/>
  </si>
  <si>
    <t>07-0167-8155-2010-2000-0000-0012</t>
  </si>
  <si>
    <t>f1680t7210</t>
  </si>
  <si>
    <t>ｷ001GH</t>
  </si>
  <si>
    <t>07-0167-8114-5110-2000-0000-0011</t>
  </si>
  <si>
    <t>ｷ001GI</t>
  </si>
  <si>
    <t>07-0165-0841-5410-2000-0000-0013</t>
  </si>
  <si>
    <t>ｷ001GK</t>
  </si>
  <si>
    <t>07-0167-8153-8910-2000-0000-0017</t>
  </si>
  <si>
    <t>f1680r7819</t>
  </si>
  <si>
    <t>ｷ001GL</t>
  </si>
  <si>
    <t>07-0167-8154-1810-2000-0000-0016</t>
  </si>
  <si>
    <t>f1680s7118</t>
  </si>
  <si>
    <t>ｷ001GM</t>
  </si>
  <si>
    <t>07-0167-8157-3410-2000-0000-0013</t>
  </si>
  <si>
    <t>f1680v7314</t>
  </si>
  <si>
    <t>ｷ001GP</t>
    <phoneticPr fontId="4"/>
  </si>
  <si>
    <t>07-0167-8096-9110-2000-0000-0014</t>
  </si>
  <si>
    <t>ｷ001GQ</t>
  </si>
  <si>
    <t>07-0171-1393-6310-2000-0000-0017</t>
  </si>
  <si>
    <t>m3710r1613</t>
  </si>
  <si>
    <t>ｷ001JA</t>
  </si>
  <si>
    <t>07-0156-2231-4810-2000-0000-0015</t>
  </si>
  <si>
    <t>d2520p6418</t>
  </si>
  <si>
    <t>ｷ001JD</t>
  </si>
  <si>
    <t>07-0171-1389-5710-2000-0000-0015</t>
  </si>
  <si>
    <t>k3710x1517</t>
  </si>
  <si>
    <t>ｷ001JF</t>
  </si>
  <si>
    <t>07-0178-8721-0510-2000-0000-0018</t>
  </si>
  <si>
    <t>c7780p8015</t>
  </si>
  <si>
    <t>ｷ001JH</t>
  </si>
  <si>
    <t>07-0185-5051-5310-2000-0000-0010</t>
  </si>
  <si>
    <t>f0850p5513</t>
  </si>
  <si>
    <t>ｷ001JJ</t>
  </si>
  <si>
    <t>07-0130-5085-1510-2000-0000-0019</t>
  </si>
  <si>
    <t>k0350t0115</t>
  </si>
  <si>
    <t>ｷ002CA</t>
  </si>
  <si>
    <t>07-0141-0172-4310-2000-0000-0012</t>
  </si>
  <si>
    <t>h1400q1413</t>
  </si>
  <si>
    <t>ｷ002CC</t>
  </si>
  <si>
    <t>07-0141-0171-1910-2000-0000-0018</t>
  </si>
  <si>
    <t>h1400p1119</t>
  </si>
  <si>
    <t>ｷ002CD</t>
  </si>
  <si>
    <t>07-0141-0172-2910-2000-0000-0018</t>
  </si>
  <si>
    <t>h1400q1219</t>
  </si>
  <si>
    <t>ｷ002CE</t>
  </si>
  <si>
    <t>07-0146-0810-3010-2000-0000-0012</t>
  </si>
  <si>
    <t>b8400n6310</t>
  </si>
  <si>
    <t>ｷ002CF</t>
  </si>
  <si>
    <t>07-0130-5084-3110-2000-0000-0010</t>
  </si>
  <si>
    <t>k0350s0311</t>
  </si>
  <si>
    <t>ｷ002CH</t>
  </si>
  <si>
    <t>07-0146-0798-3610-2000-0000-0013</t>
  </si>
  <si>
    <t>m7400w6316</t>
  </si>
  <si>
    <t>ｷ002CI</t>
  </si>
  <si>
    <t>07-0134-1536-8110-2000-0000-0015</t>
  </si>
  <si>
    <t>d5310u4811</t>
  </si>
  <si>
    <t>ｷ002CK</t>
  </si>
  <si>
    <t>07-0146-0798-3210-2000-0000-0011</t>
  </si>
  <si>
    <t>m7400w6312</t>
  </si>
  <si>
    <t>ｷ002CL</t>
  </si>
  <si>
    <t>07-0146-0798-2810-2000-0000-0018</t>
  </si>
  <si>
    <t>m7400w6218</t>
  </si>
  <si>
    <t>ｷ002CM</t>
  </si>
  <si>
    <t>07-0130-2138-3810-2000-0000-0018</t>
  </si>
  <si>
    <t>d1320w0318</t>
  </si>
  <si>
    <t>ｷ002CN</t>
  </si>
  <si>
    <t>07-0130-5089-3410-2000-0000-0014</t>
  </si>
  <si>
    <t>k0350x0314</t>
  </si>
  <si>
    <t>ｷ002CP</t>
  </si>
  <si>
    <t>07-0146-0795-1510-2000-0000-0011</t>
  </si>
  <si>
    <t>m7400t6115</t>
  </si>
  <si>
    <t>ｷ002CS</t>
  </si>
  <si>
    <t>07-0141-0196-6310-2000-0000-0014</t>
  </si>
  <si>
    <t>m1400u1613</t>
  </si>
  <si>
    <t>ｷ002CV</t>
  </si>
  <si>
    <t>07-0167-8175-9410-2000-0000-0015</t>
  </si>
  <si>
    <t>h1680t7914</t>
  </si>
  <si>
    <t>ｷ002GC</t>
  </si>
  <si>
    <t>07-0158-9307-9510-2000-0000-0012</t>
  </si>
  <si>
    <t>a3590v8915</t>
  </si>
  <si>
    <t>ｷ002GE</t>
  </si>
  <si>
    <t>07-0167-8187-4410-2000-0000-0015</t>
  </si>
  <si>
    <t>k1680v7414</t>
  </si>
  <si>
    <t>ｷ002GF</t>
  </si>
  <si>
    <t>07-0127-4990-2310-2000-0000-0016</t>
  </si>
  <si>
    <t>m9240n7213</t>
  </si>
  <si>
    <t>ｷ002GG</t>
  </si>
  <si>
    <t>07-0158-9307-9210-2000-0000-0013</t>
  </si>
  <si>
    <t>ｷ002GH</t>
  </si>
  <si>
    <t>07-0167-8190-3610-2000-0000-0014</t>
  </si>
  <si>
    <t>m1680n7316</t>
  </si>
  <si>
    <t>ｷ002GI</t>
  </si>
  <si>
    <t>ｷ002GL</t>
  </si>
  <si>
    <t>07-0162-3194-6210-2000-0000-0011</t>
  </si>
  <si>
    <t>m1630s2612</t>
  </si>
  <si>
    <t>ｷ002JA</t>
  </si>
  <si>
    <t>07-0185-5053-5310-2000-0000-0018</t>
  </si>
  <si>
    <t>f0850r5513</t>
  </si>
  <si>
    <t>ｷ002JC</t>
  </si>
  <si>
    <t>07-0156-2259-0210-2000-0000-0019</t>
  </si>
  <si>
    <t>f2520x6012</t>
  </si>
  <si>
    <t>ｷ003Cｱ</t>
  </si>
  <si>
    <t>07-0146-0823-5310-2000-0000-0017</t>
  </si>
  <si>
    <t>c8400r6513</t>
  </si>
  <si>
    <t>ｷ003Cｲ</t>
  </si>
  <si>
    <t>07-0141-0208-6510-2000-0000-0010</t>
  </si>
  <si>
    <t>a2400w1615</t>
  </si>
  <si>
    <t>ｷ003Cｸ</t>
  </si>
  <si>
    <t>07-0141-0208-6410-2000-0000-0017</t>
  </si>
  <si>
    <t>a2400w1614</t>
  </si>
  <si>
    <t>ｷ003Cｹ</t>
  </si>
  <si>
    <t>07-0146-0817-6610-2000-0000-0016</t>
  </si>
  <si>
    <t>b8400v6616</t>
  </si>
  <si>
    <t>ｷ003Cｺ</t>
  </si>
  <si>
    <t>07-0146-0817-0510-2000-0000-0017</t>
  </si>
  <si>
    <t>b8400v6015</t>
  </si>
  <si>
    <t>ｷ003Cｻ</t>
  </si>
  <si>
    <t>07-0146-0945-3910-2000-0000-0010</t>
  </si>
  <si>
    <t>e9400t6319</t>
  </si>
  <si>
    <t>ｷ003Cﾀ</t>
  </si>
  <si>
    <t>07-0156-2254-0910-2000-0000-0015</t>
  </si>
  <si>
    <t>ｷ003Cﾅ</t>
  </si>
  <si>
    <t>07-0146-0816-4010-2000-0000-0017</t>
  </si>
  <si>
    <t>b8400u6410</t>
  </si>
  <si>
    <t>ｷ003Cﾆ</t>
  </si>
  <si>
    <t>07-0146-0816-3410-2000-0000-0018</t>
  </si>
  <si>
    <t>b8400u6314</t>
  </si>
  <si>
    <t>ｷ003Cﾇ</t>
  </si>
  <si>
    <t>07-0156-2258-4410-2000-0000-0010</t>
  </si>
  <si>
    <t>f2520w6414</t>
  </si>
  <si>
    <t>ｷ003Cﾈ</t>
  </si>
  <si>
    <t>光畑　佑哉</t>
  </si>
  <si>
    <t>07-0146-0823-4010-2000-0000-0017</t>
  </si>
  <si>
    <t>c8400r6410</t>
  </si>
  <si>
    <t>ｷ003Cﾉ</t>
  </si>
  <si>
    <t>07-0146-0819-6410-2000-0000-0018</t>
  </si>
  <si>
    <t>b8400x6614</t>
  </si>
  <si>
    <t>ｷ003CC</t>
  </si>
  <si>
    <t>ｷ003CK</t>
  </si>
  <si>
    <t>ｷ003CL</t>
  </si>
  <si>
    <t>ｷ003CM</t>
  </si>
  <si>
    <t>ｷ003CN</t>
  </si>
  <si>
    <t>07-0140-8287-9810-2000-0000-0012</t>
  </si>
  <si>
    <t>k2480v0918</t>
  </si>
  <si>
    <t>ｷ003CO</t>
  </si>
  <si>
    <t>07-0130-5097-8110-2000-0000-0019</t>
  </si>
  <si>
    <t>m0350v0811</t>
  </si>
  <si>
    <t>ｷ003CP</t>
  </si>
  <si>
    <t>07-0146-0818-7910-2000-0000-0015</t>
  </si>
  <si>
    <t>b8400w6719</t>
  </si>
  <si>
    <t>ｷ003CQ</t>
  </si>
  <si>
    <t>07-0146-0829-6310-2000-0000-0012</t>
  </si>
  <si>
    <t>c8400x6613</t>
  </si>
  <si>
    <t>ｷ003CR</t>
  </si>
  <si>
    <t>07-0146-0829-6210-2000-0000-0019</t>
  </si>
  <si>
    <t>c8400x6612</t>
  </si>
  <si>
    <t>ｷ003CS</t>
  </si>
  <si>
    <t>07-0130-5088-4410-2000-0000-0016</t>
  </si>
  <si>
    <t>k0350w0414</t>
  </si>
  <si>
    <t>ｷ003CT</t>
  </si>
  <si>
    <t>07-0158-9311-9610-2000-0000-0018</t>
  </si>
  <si>
    <t>b3590p8916</t>
  </si>
  <si>
    <t>ｷ003CU</t>
  </si>
  <si>
    <t>森山　養志也</t>
  </si>
  <si>
    <t>07-0146-0817-0810-2000-0000-0016</t>
  </si>
  <si>
    <t>b8400v6018</t>
  </si>
  <si>
    <t>ｷ003CX</t>
  </si>
  <si>
    <t>07-0146-0817-0710-2000-0000-0013</t>
  </si>
  <si>
    <t>b8400v6017</t>
  </si>
  <si>
    <t>ｷ003CY</t>
  </si>
  <si>
    <t>07-0167-8222-4810-2000-0000-0015</t>
  </si>
  <si>
    <t>c2680q7418</t>
  </si>
  <si>
    <t>ｷ003GC</t>
  </si>
  <si>
    <t>07-0158-9294-2110-2000-0000-0014</t>
  </si>
  <si>
    <t>ｷ003GD</t>
  </si>
  <si>
    <t>07-0167-8190-4110-2000-0000-0010</t>
  </si>
  <si>
    <t>m1680n7411</t>
  </si>
  <si>
    <t>ｷ003GF</t>
  </si>
  <si>
    <t>07-0171-1427-0610-2000-0000-0012</t>
  </si>
  <si>
    <t>c4710v1016</t>
  </si>
  <si>
    <t>ｷ003JA</t>
  </si>
  <si>
    <t>07-0158-9318-3110-2000-0000-0010</t>
  </si>
  <si>
    <t>b3590w8311</t>
  </si>
  <si>
    <t>ｷ003JC</t>
  </si>
  <si>
    <t>07-0185-5060-2710-2000-0000-0017</t>
  </si>
  <si>
    <t>g0850n5217</t>
  </si>
  <si>
    <t>ｷ003JE</t>
  </si>
  <si>
    <t>07-0167-8192-5610-2000-0000-0014</t>
  </si>
  <si>
    <t>m1680q7516</t>
  </si>
  <si>
    <t>ｷ004GA</t>
  </si>
  <si>
    <t>07-0171-1434-1310-2000-0000-0014</t>
  </si>
  <si>
    <t>d4710s1113</t>
  </si>
  <si>
    <t>ｷ004GB</t>
  </si>
  <si>
    <t>07-0158-9316-7710-2000-0000-0014</t>
  </si>
  <si>
    <t>b3590u8717</t>
  </si>
  <si>
    <t>ｷ004GC</t>
  </si>
  <si>
    <t>07-0185-5061-8610-2000-0000-0019</t>
  </si>
  <si>
    <t>g0850p5816</t>
  </si>
  <si>
    <t>ｷ004GG</t>
  </si>
  <si>
    <t>ｷ004GK</t>
  </si>
  <si>
    <t>07-0158-9318-3010-2000-0000-0017</t>
  </si>
  <si>
    <t>b3590w8310</t>
  </si>
  <si>
    <t>ｷ004GL</t>
  </si>
  <si>
    <t>07-0158-9320-8710-2000-0000-0018</t>
  </si>
  <si>
    <t>c3590n8817</t>
  </si>
  <si>
    <t>ｷ004GM</t>
  </si>
  <si>
    <t>07-0167-8199-5310-2000-0000-0018</t>
  </si>
  <si>
    <t>m1680x7513</t>
  </si>
  <si>
    <t>ｷ004GN</t>
  </si>
  <si>
    <t>07-0158-9318-2810-2000-0000-0010</t>
  </si>
  <si>
    <t>b3590w8218</t>
  </si>
  <si>
    <t>ｷ004GR</t>
  </si>
  <si>
    <t>07-0130-5100-3210-2000-0000-0016</t>
  </si>
  <si>
    <t>a1350n0312</t>
  </si>
  <si>
    <t>ｷ004LA</t>
  </si>
  <si>
    <t>内田　充孝</t>
  </si>
  <si>
    <t>07-0130-5049-4010-2000-0000-0015</t>
  </si>
  <si>
    <t>e0350x0410</t>
  </si>
  <si>
    <t>ｷ004LB</t>
  </si>
  <si>
    <t>高元　眞由美</t>
  </si>
  <si>
    <t>07-0146-0790-8510-2000-0000-0013</t>
  </si>
  <si>
    <t>m7400n6815</t>
  </si>
  <si>
    <t>ｷ004LC</t>
  </si>
  <si>
    <t>07-0156-2262-7610-2000-0000-0012</t>
  </si>
  <si>
    <t>g2520q6716</t>
  </si>
  <si>
    <t>ｷ005CA</t>
  </si>
  <si>
    <t>07-0146-0824-9610-2000-0000-0019</t>
  </si>
  <si>
    <t>c8400s6916</t>
  </si>
  <si>
    <t>ｷ005CD</t>
  </si>
  <si>
    <t>07-0167-8202-7410-2000-0000-0012</t>
  </si>
  <si>
    <t>a2680q7714</t>
  </si>
  <si>
    <t>ｷ005GA</t>
  </si>
  <si>
    <t>07-0171-1445-9810-2000-0000-0013</t>
  </si>
  <si>
    <t>e4710t1918</t>
  </si>
  <si>
    <t>ｷ005GB</t>
  </si>
  <si>
    <t>07-0171-1446-0010-2000-0000-0019</t>
  </si>
  <si>
    <t>e4710u1010</t>
  </si>
  <si>
    <t>ｷ005GC</t>
  </si>
  <si>
    <t>07-0167-8207-6310-2000-0000-0013</t>
  </si>
  <si>
    <t>a2680v7613</t>
  </si>
  <si>
    <t>ｷ005GI</t>
  </si>
  <si>
    <t>07-0167-8209-4610-2000-0000-0018</t>
  </si>
  <si>
    <t>a2680x7416</t>
  </si>
  <si>
    <t>ｷ005GK</t>
  </si>
  <si>
    <t>07-0167-8209-5410-2000-0000-0013</t>
  </si>
  <si>
    <t>a2680x7514</t>
  </si>
  <si>
    <t>ｷ005GO</t>
  </si>
  <si>
    <t>07-0185-5051-3110-2000-0000-0012</t>
  </si>
  <si>
    <t>f0850p5311</t>
  </si>
  <si>
    <t>ｷ005GP</t>
  </si>
  <si>
    <t>07-0146-0824-5810-2000-0000-0011</t>
  </si>
  <si>
    <t>f8400v6111</t>
  </si>
  <si>
    <t>ｷ005LE</t>
  </si>
  <si>
    <t>07-0146-0827-1710-2000-0000-0011</t>
  </si>
  <si>
    <t>c8400v6117</t>
  </si>
  <si>
    <t>ｷ005LF</t>
  </si>
  <si>
    <t>07-0134-1593-0710-2000-0000-0010</t>
  </si>
  <si>
    <t>m5310r4017</t>
  </si>
  <si>
    <t>ｷ005LG</t>
  </si>
  <si>
    <t>07-0111-1075-2910-2000-0000-0016</t>
  </si>
  <si>
    <t>h0110t1219</t>
  </si>
  <si>
    <t>ｷ006BA</t>
  </si>
  <si>
    <t>07-0111-1075-3210-2000-0000-0016</t>
  </si>
  <si>
    <t>h0110t1312</t>
  </si>
  <si>
    <t>ｷ006BB</t>
  </si>
  <si>
    <t>07-0146-0829-2510-2000-0000-0014</t>
  </si>
  <si>
    <t>c8400x6215</t>
  </si>
  <si>
    <t>ｷ006CB</t>
  </si>
  <si>
    <t>07-0130-5102-0210-2000-0000-0011</t>
  </si>
  <si>
    <t>a1350q0012</t>
  </si>
  <si>
    <t>ｷ006CH</t>
  </si>
  <si>
    <t>07-0167-8222-6410-2000-0000-0015</t>
  </si>
  <si>
    <t>c2680q7614</t>
  </si>
  <si>
    <t>ｷ006Gｲ</t>
  </si>
  <si>
    <t>07-0167-8226-1810-2000-0000-0018</t>
  </si>
  <si>
    <t>c2680u7118</t>
  </si>
  <si>
    <t>ｷ006Gｵ</t>
  </si>
  <si>
    <t>07-0178-7827-8310-2000-0000-0016</t>
  </si>
  <si>
    <t>c8770v8813</t>
  </si>
  <si>
    <t>ｷ006Gｶ</t>
  </si>
  <si>
    <t>07-0167-8209-4910-2000-0000-0017</t>
  </si>
  <si>
    <t>a2680x7419</t>
  </si>
  <si>
    <t>ｷ006GA</t>
  </si>
  <si>
    <t>07-0167-8209-5210-2000-0000-0017</t>
  </si>
  <si>
    <t>a2680x7512</t>
  </si>
  <si>
    <t>ｷ006GC</t>
  </si>
  <si>
    <t>07-1267-8517-3310-2000-0000-0014</t>
  </si>
  <si>
    <t>b5681v7323</t>
  </si>
  <si>
    <t>ｷ006GF</t>
  </si>
  <si>
    <t>07-0167-8215-5110-2000-0000-0015</t>
  </si>
  <si>
    <t>b2680t7511</t>
  </si>
  <si>
    <t>ｷ006GI</t>
  </si>
  <si>
    <t>07-0178-8747-5710-2000-0000-0017</t>
  </si>
  <si>
    <t>e7780v8517</t>
  </si>
  <si>
    <t>ｷ006GL</t>
  </si>
  <si>
    <t>07-0158-9322-3410-2000-0000-0012</t>
  </si>
  <si>
    <t>c3590q8314</t>
  </si>
  <si>
    <t>ｷ006GM</t>
  </si>
  <si>
    <t>07-0158-9325-5910-2000-0000-0016</t>
  </si>
  <si>
    <t>c3590t8519</t>
  </si>
  <si>
    <t>ｷ006GN</t>
  </si>
  <si>
    <t>07-0156-2274-5810-2000-0000-0011</t>
  </si>
  <si>
    <t>h2520s6518</t>
  </si>
  <si>
    <t>ｷ006GU</t>
  </si>
  <si>
    <t>07-0156-2272-1310-2000-0000-0014</t>
  </si>
  <si>
    <t>h2520q6113</t>
  </si>
  <si>
    <t>ｷ006GV</t>
  </si>
  <si>
    <t>07-0167-8221-8810-2000-0000-0010</t>
  </si>
  <si>
    <t>c2680p7818</t>
  </si>
  <si>
    <t>ｷ006GX</t>
  </si>
  <si>
    <t>07-0146-0800-9210-2000-0000-0017</t>
  </si>
  <si>
    <t>a8400n6912</t>
  </si>
  <si>
    <t>ｷ006LA</t>
  </si>
  <si>
    <t>07-0141-0169-6210-2000-0000-0017</t>
  </si>
  <si>
    <t>g1400x1612</t>
  </si>
  <si>
    <t>ｷ006LD</t>
  </si>
  <si>
    <t>岡田精工㈱</t>
    <phoneticPr fontId="4"/>
  </si>
  <si>
    <t>07-0146-0829-2410-2000-0000-0011</t>
  </si>
  <si>
    <t>c8400x6214</t>
  </si>
  <si>
    <t>ｷ006LJ</t>
  </si>
  <si>
    <t>07-0146-0832-1510-2000-0000-0017</t>
  </si>
  <si>
    <t>d8400q6115</t>
  </si>
  <si>
    <t>ｷ006LK</t>
  </si>
  <si>
    <t>07-0111-1088-6510-2000-0000-0012</t>
  </si>
  <si>
    <t>k0110w1615</t>
  </si>
  <si>
    <t>ｷ007BA</t>
  </si>
  <si>
    <t>07-0111-1081-1010-2000-0000-0019</t>
  </si>
  <si>
    <t>k0110p1110</t>
  </si>
  <si>
    <t>ｷ007BB</t>
  </si>
  <si>
    <t>07-0111-1083-2310-2000-0000-0017</t>
  </si>
  <si>
    <t>k0110r1213</t>
  </si>
  <si>
    <t>ｷ007BC</t>
  </si>
  <si>
    <t>ｷ007CD</t>
  </si>
  <si>
    <t>07-0141-0255-9510-2000-0000-0011</t>
  </si>
  <si>
    <t>f2400t1915</t>
  </si>
  <si>
    <t>ｷ007CF</t>
  </si>
  <si>
    <t>07-0156-2287-6610-2000-0000-0010</t>
  </si>
  <si>
    <t>k2520v6616</t>
  </si>
  <si>
    <t>ｷ007CJ</t>
  </si>
  <si>
    <t>07-0156-2279-8810-2000-0000-0019</t>
  </si>
  <si>
    <t>h2520x6818</t>
  </si>
  <si>
    <t>ｷ007CK</t>
  </si>
  <si>
    <t>07-0156-2279-8710-2000-0000-0016</t>
  </si>
  <si>
    <t>h2520x6817</t>
  </si>
  <si>
    <t>ｷ007CM</t>
  </si>
  <si>
    <t>07-0158-9329-3910-2000-0000-0010</t>
  </si>
  <si>
    <t>c3590x8319</t>
  </si>
  <si>
    <t>ｷ007Gｲ</t>
  </si>
  <si>
    <t>07-1267-8431-3210-2000-0000-0016</t>
  </si>
  <si>
    <t>d4681p7322</t>
  </si>
  <si>
    <t>ｷ007Gｴ</t>
  </si>
  <si>
    <t>07-0158-9326-9910-2000-0000-0019</t>
  </si>
  <si>
    <t>c3590u8919</t>
  </si>
  <si>
    <t>ｷ007Gｶ</t>
  </si>
  <si>
    <t>07-0158-9328-3110-2000-0000-0017</t>
  </si>
  <si>
    <t>c3590w8311</t>
  </si>
  <si>
    <t>ｷ007Gｷ</t>
  </si>
  <si>
    <t>07-0158-9327-0410-2000-0000-0014</t>
  </si>
  <si>
    <t>c3590v8014</t>
  </si>
  <si>
    <t>ｷ007Gｸ</t>
  </si>
  <si>
    <t>07-0165-0878-4110-2000-0000-0017</t>
  </si>
  <si>
    <t>h8600w5411</t>
  </si>
  <si>
    <t>ｷ007Gｹ</t>
  </si>
  <si>
    <t>07-0167-8221-4010-2000-0000-0012</t>
  </si>
  <si>
    <t>ｷ007GB</t>
  </si>
  <si>
    <t>07-0158-9323-6010-2000-0000-0012</t>
  </si>
  <si>
    <t>c3590r8610</t>
  </si>
  <si>
    <t>ｷ007GC</t>
  </si>
  <si>
    <t>07-0158-9323-6110-2000-0000-0015</t>
  </si>
  <si>
    <t>c3590r8611</t>
  </si>
  <si>
    <t>ｷ007GE</t>
  </si>
  <si>
    <t>07-0158-9323-6310-2000-0000-0011</t>
  </si>
  <si>
    <t>c3590r8613</t>
  </si>
  <si>
    <t>ｷ007GG</t>
  </si>
  <si>
    <t>07-0158-9323-6410-2000-0000-0014</t>
  </si>
  <si>
    <t>c3590r8614</t>
  </si>
  <si>
    <t>ｷ007GI</t>
  </si>
  <si>
    <t>07-0158-9323-5910-2000-0000-0018</t>
  </si>
  <si>
    <t>c3590r8519</t>
  </si>
  <si>
    <t>ｷ007GK</t>
  </si>
  <si>
    <t>07-0171-1463-6010-2000-0000-0012</t>
  </si>
  <si>
    <t>g4710r1610</t>
  </si>
  <si>
    <t>ｷ007GM</t>
  </si>
  <si>
    <t>07-0167-8225-3910-2000-0000-0014</t>
  </si>
  <si>
    <t>c2680t7319</t>
  </si>
  <si>
    <t>ｷ007GQ</t>
  </si>
  <si>
    <t>07-0185-5068-9810-2000-0000-0019</t>
  </si>
  <si>
    <t>g0850w5918</t>
  </si>
  <si>
    <t>ｷ007GX</t>
  </si>
  <si>
    <t>07-0111-1092-4710-2000-0000-0019</t>
  </si>
  <si>
    <t>m0110q1417</t>
  </si>
  <si>
    <t>ｷ008BB</t>
  </si>
  <si>
    <t>07-0111-1087-4210-2000-0000-0012</t>
  </si>
  <si>
    <t>k0110v1412</t>
  </si>
  <si>
    <t>ｷ008BC</t>
  </si>
  <si>
    <t>07-0141-0569-2810-2000-0000-0011</t>
  </si>
  <si>
    <t>g5400x1218</t>
  </si>
  <si>
    <t>ｷ008CA</t>
  </si>
  <si>
    <t>07-0146-0830-1510-2000-0000-0019</t>
  </si>
  <si>
    <t>d8400n6115</t>
  </si>
  <si>
    <t>ｷ008CC</t>
  </si>
  <si>
    <t>07-0140-4624-9340-2000-0000-0011</t>
  </si>
  <si>
    <t>c6440s0913</t>
  </si>
  <si>
    <t>ｷ806CC</t>
  </si>
  <si>
    <t>07-0146-0893-9510-2000-0000-0016</t>
  </si>
  <si>
    <t>m8400r6915</t>
  </si>
  <si>
    <t>ｷ008CH</t>
  </si>
  <si>
    <t>07-0134-1607-7510-2000-0000-0019</t>
  </si>
  <si>
    <t>a6310v4715</t>
  </si>
  <si>
    <t>ｷ008CK</t>
  </si>
  <si>
    <t>07-0156-2287-0310-2000-0000-0015</t>
  </si>
  <si>
    <t>k2520v6013</t>
  </si>
  <si>
    <t>ｷ008CL</t>
  </si>
  <si>
    <t>07-0158-9334-8010-2000-0000-0010</t>
  </si>
  <si>
    <t>d3590s8810</t>
  </si>
  <si>
    <t>ｷ008Gｸ</t>
  </si>
  <si>
    <t>07-0127-5002-1410-2000-0000-0011</t>
  </si>
  <si>
    <t>a0250q7114</t>
  </si>
  <si>
    <t>ｷ008Gｹ</t>
  </si>
  <si>
    <t>07-0167-8238-0410-2000-0000-0010</t>
  </si>
  <si>
    <t>d2680w7014</t>
  </si>
  <si>
    <t>ｷ008Gｺ</t>
  </si>
  <si>
    <t>𠮷村　逸可</t>
  </si>
  <si>
    <t>07-0185-5070-8110-2000-0000-0012</t>
  </si>
  <si>
    <t>h0850n5811</t>
  </si>
  <si>
    <t>ｷ008Gｻ</t>
  </si>
  <si>
    <t>07-0185-5070-8310-2000-0000-0018</t>
  </si>
  <si>
    <t>h0850n5813</t>
  </si>
  <si>
    <t>ｷ008Gｽ</t>
  </si>
  <si>
    <t>07-0158-9335-2510-2000-0000-0018</t>
  </si>
  <si>
    <t>d3590t8215</t>
  </si>
  <si>
    <t>ｷ008Gｿ</t>
  </si>
  <si>
    <t>07-0165-0883-9310-2000-0000-0010</t>
  </si>
  <si>
    <t>ｷ008Gﾅ</t>
  </si>
  <si>
    <t>07-0171-1461-0010-2000-0000-0018</t>
  </si>
  <si>
    <t>g4710p1010</t>
  </si>
  <si>
    <t>ｷ008Gﾍ</t>
  </si>
  <si>
    <t>07-1267-8376-0610-2000-0000-0013</t>
  </si>
  <si>
    <t>h3681u7026</t>
  </si>
  <si>
    <t>ｷ008Gﾏ</t>
  </si>
  <si>
    <t>07-0171-1477-0010-2000-0000-0019</t>
  </si>
  <si>
    <t>h4710v1010</t>
  </si>
  <si>
    <t>ｷ008Gﾒ</t>
  </si>
  <si>
    <t>07-0171-1477-0110-2000-0000-0012</t>
  </si>
  <si>
    <t>h4710v1011</t>
  </si>
  <si>
    <t>ｷ008Gﾓ</t>
  </si>
  <si>
    <t>07-0171-1476-9810-2000-0000-0013</t>
  </si>
  <si>
    <t>h4710u1918</t>
  </si>
  <si>
    <t>ｷ008Gﾔ</t>
  </si>
  <si>
    <t>07-0165-0878-1910-2000-0000-0018</t>
  </si>
  <si>
    <t>h8600w5119</t>
  </si>
  <si>
    <t>ｷ008GA</t>
  </si>
  <si>
    <t>07-0167-8114-4310-2000-0000-0016</t>
  </si>
  <si>
    <t>b1680s7413</t>
  </si>
  <si>
    <t>ｷ008GD</t>
  </si>
  <si>
    <t>07-0158-9334-3010-2000-0000-0015</t>
  </si>
  <si>
    <t>d3590s8310</t>
  </si>
  <si>
    <t>ｷ008GI</t>
    <phoneticPr fontId="4"/>
  </si>
  <si>
    <t>07-0158-9334-3110-2000-0000-0018</t>
  </si>
  <si>
    <t>d3590s8311</t>
  </si>
  <si>
    <t>ｷ008GJ</t>
  </si>
  <si>
    <t>07-1265-0807-4010-2000-0000-0018</t>
  </si>
  <si>
    <t>a8601v5420</t>
  </si>
  <si>
    <t>ｷ008GO</t>
  </si>
  <si>
    <t>ｷ008LN</t>
  </si>
  <si>
    <t>07-0141-0270-8310-2000-0000-0013</t>
  </si>
  <si>
    <t>h2400n1813</t>
  </si>
  <si>
    <t>ｷ009CA</t>
  </si>
  <si>
    <t>07-0158-9321-0010-2000-0000-0018</t>
  </si>
  <si>
    <t>c3590p8010</t>
  </si>
  <si>
    <t>ｷ009CC</t>
  </si>
  <si>
    <t>07-0156-2530-7410-2000-0000-0012</t>
  </si>
  <si>
    <t>d5520n6714</t>
  </si>
  <si>
    <t>ｷ009CE</t>
  </si>
  <si>
    <t>07-0156-2530-6510-2000-0000-0014</t>
  </si>
  <si>
    <t>d5520n6615</t>
  </si>
  <si>
    <t>ｷ009CF</t>
  </si>
  <si>
    <t>07-0156-2287-0210-2000-0000-0012</t>
  </si>
  <si>
    <t>k2520v6012</t>
  </si>
  <si>
    <t>ｷ009CH</t>
  </si>
  <si>
    <t>07-0146-0847-7010-2000-0000-0010</t>
  </si>
  <si>
    <t>e8400v6710</t>
  </si>
  <si>
    <t>ｷ009CI</t>
  </si>
  <si>
    <t>07-0158-9340-3710-2000-0000-0017</t>
  </si>
  <si>
    <t>e3590n8317</t>
  </si>
  <si>
    <t>ｷ009Gｱ</t>
  </si>
  <si>
    <t>07-0158-9336-1310-2000-0000-0010</t>
  </si>
  <si>
    <t>d3590u8113</t>
  </si>
  <si>
    <t>ｷ009Gｲ</t>
  </si>
  <si>
    <t>07-0167-8249-3210-2000-0000-0013</t>
  </si>
  <si>
    <t>e2680x7312</t>
  </si>
  <si>
    <t>ｷ009Gｴ</t>
  </si>
  <si>
    <t>07-0156-2324-8010-2000-0000-0010</t>
  </si>
  <si>
    <t>c3520s6810</t>
  </si>
  <si>
    <t>ｷ009Gｺ</t>
  </si>
  <si>
    <t>07-0165-0893-3510-2000-0000-0017</t>
  </si>
  <si>
    <t>m8600r5315</t>
  </si>
  <si>
    <t>ｷ009Gｼ</t>
  </si>
  <si>
    <t>07-0171-1481-7510-2000-0000-0014</t>
  </si>
  <si>
    <t>k4710p1715</t>
  </si>
  <si>
    <t>ｷ009Gﾁ</t>
  </si>
  <si>
    <t>07-0165-0894-9110-2000-0000-0010</t>
  </si>
  <si>
    <t>m8600s5911</t>
  </si>
  <si>
    <t>ｷ009Gﾂ</t>
  </si>
  <si>
    <t>07-0165-0893-4010-2000-0000-0013</t>
  </si>
  <si>
    <t>m8600r5410</t>
  </si>
  <si>
    <t>ｷ009Gﾃ</t>
  </si>
  <si>
    <t>07-0165-0893-3910-2000-0000-0019</t>
  </si>
  <si>
    <t>m8600r5319</t>
  </si>
  <si>
    <t>ｷ009Gﾄ</t>
  </si>
  <si>
    <t>07-0165-0894-8910-2000-0000-0013</t>
  </si>
  <si>
    <t>m8600s5819</t>
  </si>
  <si>
    <t>ｷ009Gﾅ</t>
  </si>
  <si>
    <t>ｷ009Gﾆ</t>
  </si>
  <si>
    <t>07-0156-2288-2510-2000-0000-0012</t>
  </si>
  <si>
    <t>k2520w6215</t>
  </si>
  <si>
    <t>ｷ009GB</t>
  </si>
  <si>
    <t>07-0156-2289-4510-2000-0000-0013</t>
  </si>
  <si>
    <t>k2520x6415</t>
  </si>
  <si>
    <t>ｷ009GH</t>
  </si>
  <si>
    <t>07-0156-2289-4610-2000-0000-0016</t>
  </si>
  <si>
    <t>k2520x6416</t>
  </si>
  <si>
    <t>ｷ009GI</t>
  </si>
  <si>
    <t>07-0165-0885-7310-2000-0000-0016</t>
  </si>
  <si>
    <t>k8600t5713</t>
  </si>
  <si>
    <t>ｷ009GJ</t>
  </si>
  <si>
    <t>07-0167-8247-7010-2000-0000-0013</t>
  </si>
  <si>
    <t>e2680v7710</t>
  </si>
  <si>
    <t>ｷ009GN</t>
  </si>
  <si>
    <t>07-0167-8225-7510-2000-0000-0016</t>
  </si>
  <si>
    <t>c2680t7715</t>
  </si>
  <si>
    <t>ｷ009GO</t>
  </si>
  <si>
    <t>07-0167-8225-7410-2000-0000-0013</t>
  </si>
  <si>
    <t>c2680t7714</t>
  </si>
  <si>
    <t>ｷ009GQ</t>
  </si>
  <si>
    <t>07-0167-8190-4010-2000-0000-0017</t>
  </si>
  <si>
    <t>m1680n7410</t>
  </si>
  <si>
    <t>ｷ009GU</t>
  </si>
  <si>
    <t>07-0171-1460-6810-2000-0000-0019</t>
  </si>
  <si>
    <t>g4710n1618</t>
  </si>
  <si>
    <t>ｷ009GV</t>
  </si>
  <si>
    <t>07-0178-7898-6810-2000-0000-0017</t>
  </si>
  <si>
    <t>m8770w8618</t>
  </si>
  <si>
    <t>ｷ009GW</t>
  </si>
  <si>
    <t>07-0158-9340-0810-2000-0000-0017</t>
  </si>
  <si>
    <t>e3590n8018</t>
  </si>
  <si>
    <t>ｷ009GX</t>
  </si>
  <si>
    <t>07-0158-9322-6010-2000-0000-0013</t>
  </si>
  <si>
    <t>c3590q8610</t>
  </si>
  <si>
    <t>ｷ009GY</t>
  </si>
  <si>
    <t>07-0158-9340-3610-2000-0000-0014</t>
  </si>
  <si>
    <t>e3590n8316</t>
  </si>
  <si>
    <t>ｷ009GZ</t>
  </si>
  <si>
    <t>07-0111-1105-9810-2000-0000-0016</t>
  </si>
  <si>
    <t>a1110t1918</t>
  </si>
  <si>
    <t>ｷ010BF</t>
  </si>
  <si>
    <t>07-0146-0854-8310-2000-0000-0010</t>
  </si>
  <si>
    <t>f8400s6813</t>
  </si>
  <si>
    <t>ｷ010CA</t>
  </si>
  <si>
    <t>07-0134-1699-1410-2000-0000-0011</t>
  </si>
  <si>
    <t>m6310x4114</t>
  </si>
  <si>
    <t>ｷ010CC</t>
  </si>
  <si>
    <t>07-0141-0288-6410-2000-0000-0013</t>
  </si>
  <si>
    <t>k2400w1614</t>
  </si>
  <si>
    <t>ｷ010CD</t>
  </si>
  <si>
    <t>07-0158-9341-5810-2000-0000-0011</t>
  </si>
  <si>
    <t>e3590p8518</t>
  </si>
  <si>
    <t>ｷ010CE</t>
  </si>
  <si>
    <t>07-0156-2300-7410-2000-0000-0011</t>
  </si>
  <si>
    <t>a3520n6714</t>
  </si>
  <si>
    <t>ｷ010CH</t>
  </si>
  <si>
    <t>07-0156-2300-6310-2000-0000-0017</t>
  </si>
  <si>
    <t>a3520n6613</t>
  </si>
  <si>
    <t>ｷ010CI</t>
  </si>
  <si>
    <t>07-0156-2300-8210-2000-0000-0016</t>
  </si>
  <si>
    <t>a3520n6812</t>
  </si>
  <si>
    <t>ｷ010CK</t>
  </si>
  <si>
    <t>07-0146-0852-6410-2000-0000-0013</t>
  </si>
  <si>
    <t>f8400q6614</t>
  </si>
  <si>
    <t>ｷ010CM</t>
  </si>
  <si>
    <t>07-0171-1502-6810-2000-0000-0010</t>
  </si>
  <si>
    <t>a5710q1618</t>
  </si>
  <si>
    <t>ｷ010Gｷ</t>
  </si>
  <si>
    <t>07-0171-1500-5510-2000-0000-0012</t>
  </si>
  <si>
    <t>a5710n1515</t>
  </si>
  <si>
    <t>ｷ010Gｸ</t>
  </si>
  <si>
    <t>07-0185-5076-4410-2000-0000-0011</t>
  </si>
  <si>
    <t>h0850u5414</t>
  </si>
  <si>
    <t>ｷ010Gｽ</t>
  </si>
  <si>
    <t>時政　佳明</t>
  </si>
  <si>
    <t>07-0171-1484-9610-2000-0000-0016</t>
  </si>
  <si>
    <t>k4710s1916</t>
  </si>
  <si>
    <t>ｷ010GA</t>
  </si>
  <si>
    <t>07-0158-9340-5510-2000-0000-0013</t>
  </si>
  <si>
    <t>e3590n8515</t>
  </si>
  <si>
    <t>ｷ010GC</t>
  </si>
  <si>
    <t>㈱入江製作所</t>
    <phoneticPr fontId="4"/>
  </si>
  <si>
    <t>07-0165-0841-4810-2000-0000-0014</t>
  </si>
  <si>
    <t>e8600p5418</t>
  </si>
  <si>
    <t>ｷ010GE</t>
  </si>
  <si>
    <t>07-0167-8256-7610-2000-0000-0019</t>
  </si>
  <si>
    <t>f2680u7716</t>
  </si>
  <si>
    <t>ｷ010GF</t>
  </si>
  <si>
    <t>07-0167-8218-5510-2000-0000-0014</t>
  </si>
  <si>
    <t>b2680w7515</t>
  </si>
  <si>
    <t>ｷ010GH</t>
  </si>
  <si>
    <t>07-0178-8771-5510-2000-0000-0018</t>
  </si>
  <si>
    <t>h7780p8515</t>
  </si>
  <si>
    <t>ｷ010GI</t>
  </si>
  <si>
    <t>ｷ010GJ</t>
  </si>
  <si>
    <t>07-0167-8255-7310-2000-0000-0011</t>
  </si>
  <si>
    <t>f2680t7713</t>
  </si>
  <si>
    <t>ｷ010GL</t>
  </si>
  <si>
    <t>07-0171-1493-5410-2000-0000-0014</t>
  </si>
  <si>
    <t>m4710r1514</t>
  </si>
  <si>
    <t>ｷ010GM</t>
  </si>
  <si>
    <t>07-0178-8775-4710-2000-0000-0019</t>
  </si>
  <si>
    <t>h7780t8417</t>
  </si>
  <si>
    <t>ｷ010GN</t>
  </si>
  <si>
    <t>07-0158-9345-9810-2000-0000-0011</t>
  </si>
  <si>
    <t>e3590t8918</t>
  </si>
  <si>
    <t>ｷ010GO</t>
  </si>
  <si>
    <t>07-0167-8256-7410-2000-0000-0013</t>
  </si>
  <si>
    <t>f2680u7714</t>
  </si>
  <si>
    <t>ｷ010GQ</t>
  </si>
  <si>
    <t>07-0158-9352-4410-2000-0000-0014</t>
  </si>
  <si>
    <t>f3590q8414</t>
  </si>
  <si>
    <t>ｷ010GS</t>
  </si>
  <si>
    <t>サンファーム竹仁合同会社</t>
  </si>
  <si>
    <t>07-0167-8210-9010-2000-0000-0011</t>
  </si>
  <si>
    <t>b2680n7910</t>
  </si>
  <si>
    <t>ｷ010GT</t>
  </si>
  <si>
    <t>07-0167-8259-7010-2000-0000-0018</t>
  </si>
  <si>
    <t>f2680x7710</t>
  </si>
  <si>
    <t>ｷ010GU</t>
  </si>
  <si>
    <t>07-0178-8772-4410-2000-0000-0013</t>
  </si>
  <si>
    <t>h7780q8414</t>
  </si>
  <si>
    <t>ｷ010GV</t>
  </si>
  <si>
    <t>07-0158-9346-0010-2000-0000-0017</t>
  </si>
  <si>
    <t>e3590u8010</t>
  </si>
  <si>
    <t>ｷ010GY</t>
  </si>
  <si>
    <t>07-0111-1101-6010-2000-0000-0013</t>
  </si>
  <si>
    <t>a1110p1610</t>
  </si>
  <si>
    <t>ｷ011BD</t>
  </si>
  <si>
    <t>07-0146-0856-0810-2000-0000-0015</t>
  </si>
  <si>
    <t>f8400u6018</t>
  </si>
  <si>
    <t>ｷ011CA</t>
  </si>
  <si>
    <t>07-0146-0856-0510-2000-0000-0016</t>
  </si>
  <si>
    <t>f8400u6015</t>
  </si>
  <si>
    <t>ｷ011CB</t>
  </si>
  <si>
    <t>07-0156-2285-3210-2000-0000-0017</t>
  </si>
  <si>
    <t>k2520t6312</t>
  </si>
  <si>
    <t>ｷ011CC</t>
  </si>
  <si>
    <t>07-0146-0790-6010-2000-0000-0016</t>
  </si>
  <si>
    <t>m7400n6610</t>
  </si>
  <si>
    <t>ｷ011CG</t>
  </si>
  <si>
    <t>07-0167-8265-1410-2000-0000-0015</t>
  </si>
  <si>
    <t>g2680t7114</t>
  </si>
  <si>
    <t>ｷ011GB</t>
  </si>
  <si>
    <t>07-0167-8265-1310-2000-0000-0012</t>
  </si>
  <si>
    <t>g2680t7113</t>
  </si>
  <si>
    <t>ｷ011GC</t>
  </si>
  <si>
    <t>07-0171-1498-8210-2000-0000-0016</t>
  </si>
  <si>
    <t>m4710w1812</t>
  </si>
  <si>
    <t>ｷ011GD</t>
  </si>
  <si>
    <t>07-0167-8207-7710-2000-0000-0016</t>
  </si>
  <si>
    <t>a2680v7717</t>
  </si>
  <si>
    <t>ｷ011GE</t>
  </si>
  <si>
    <t>07-0167-8265-1810-2000-0000-0017</t>
  </si>
  <si>
    <t>g2680t7118</t>
  </si>
  <si>
    <t>ｷ011GJ</t>
  </si>
  <si>
    <t>07-0167-8265-1610-2000-0000-0011</t>
  </si>
  <si>
    <t>g2680t7116</t>
  </si>
  <si>
    <t>ｷ011GK</t>
  </si>
  <si>
    <t>07-0171-1499-9310-2000-0000-0019</t>
  </si>
  <si>
    <t>m4710x1913</t>
  </si>
  <si>
    <t>ｷ011GL</t>
  </si>
  <si>
    <t>07-0167-8267-2610-2000-0000-0010</t>
  </si>
  <si>
    <t>g2680v7216</t>
  </si>
  <si>
    <t>ｷ011GM</t>
  </si>
  <si>
    <t>07-0167-8265-2410-2000-0000-0016</t>
  </si>
  <si>
    <t>g2680t7214</t>
  </si>
  <si>
    <t>ｷ011GN</t>
  </si>
  <si>
    <t>07-0167-8250-3610-2000-0000-0011</t>
  </si>
  <si>
    <t>f2680n7316</t>
  </si>
  <si>
    <t>ｷ011GP</t>
  </si>
  <si>
    <t>07-0167-8250-5210-2000-0000-0011</t>
  </si>
  <si>
    <t>f2680n7512</t>
  </si>
  <si>
    <t>ｷ011GQ</t>
  </si>
  <si>
    <t>07-0171-1459-7710-2000-0000-0011</t>
  </si>
  <si>
    <t>f4710x1717</t>
  </si>
  <si>
    <t>ｷ011GW</t>
  </si>
  <si>
    <t>07-0158-9347-2610-2000-0000-0016</t>
  </si>
  <si>
    <t>e3590v8216</t>
  </si>
  <si>
    <t>ｷ011GX</t>
  </si>
  <si>
    <t>ｷ011LA</t>
  </si>
  <si>
    <t>ｷ011LB</t>
  </si>
  <si>
    <t>07-0134-1633-4310-2000-0000-0015</t>
  </si>
  <si>
    <t>d6310r4413</t>
  </si>
  <si>
    <t>ｷ012CA</t>
  </si>
  <si>
    <t>07-0130-5119-4310-2000-0000-0018</t>
  </si>
  <si>
    <t>b1350x0413</t>
  </si>
  <si>
    <t>ｷ012CF</t>
  </si>
  <si>
    <t>07-0134-1640-1010-2000-0000-0013</t>
  </si>
  <si>
    <t>e6310n4110</t>
  </si>
  <si>
    <t>ｷ012CG</t>
  </si>
  <si>
    <t>ｷ012Gｳ</t>
  </si>
  <si>
    <t>07-0167-8217-0110-2000-0000-0018</t>
  </si>
  <si>
    <t>b2680v7011</t>
  </si>
  <si>
    <t>ｷ012Gｴ</t>
  </si>
  <si>
    <t>07-0167-8216-9910-2000-0000-0012</t>
  </si>
  <si>
    <t>b2680u7919</t>
  </si>
  <si>
    <t>ｷ012Gｵ</t>
  </si>
  <si>
    <t>07-0158-9331-2710-2000-0000-0018</t>
  </si>
  <si>
    <t>d3590p8217</t>
  </si>
  <si>
    <t>ｷ012GA</t>
  </si>
  <si>
    <t>07-0167-8263-9110-2000-0000-0016</t>
  </si>
  <si>
    <t>g2680r7911</t>
  </si>
  <si>
    <t>ｷ012GB</t>
  </si>
  <si>
    <t>07-0171-1499-9210-2000-0000-0016</t>
  </si>
  <si>
    <t>m4710x1912</t>
  </si>
  <si>
    <t>ｷ012GC</t>
  </si>
  <si>
    <t>07-0158-9335-8110-2000-0000-0012</t>
  </si>
  <si>
    <t>d3590t8811</t>
  </si>
  <si>
    <t>ｷ012GG</t>
  </si>
  <si>
    <t>07-0158-9348-9810-2000-0000-0018</t>
  </si>
  <si>
    <t>e3590w8918</t>
  </si>
  <si>
    <t>ｷ012GH</t>
  </si>
  <si>
    <t>07-0158-9334-9910-2000-0000-0018</t>
  </si>
  <si>
    <t>d3590s8919</t>
  </si>
  <si>
    <t>ｷ012GI</t>
  </si>
  <si>
    <t>07-0158-9333-5010-2000-0000-0018</t>
  </si>
  <si>
    <t>d3590r8510</t>
  </si>
  <si>
    <t>ｷ012GL</t>
  </si>
  <si>
    <t>07-0171-1498-0710-2000-0000-0013</t>
  </si>
  <si>
    <t>m4710w1017</t>
  </si>
  <si>
    <t>ｷ012GS</t>
  </si>
  <si>
    <t>07-0156-2267-5710-2000-0000-0018</t>
  </si>
  <si>
    <t>g2520v6517</t>
  </si>
  <si>
    <t>ｷ012GV</t>
  </si>
  <si>
    <t>07-0167-8157-3510-2000-0000-0016</t>
  </si>
  <si>
    <t>f1680v7315</t>
  </si>
  <si>
    <t>ｷ912GS</t>
  </si>
  <si>
    <t>07-0134-1626-9710-2000-0000-0012</t>
  </si>
  <si>
    <t>c6310u4917</t>
  </si>
  <si>
    <t>ｻ003BV</t>
  </si>
  <si>
    <t>07-0167-8256-7310-2000-0000-0010</t>
  </si>
  <si>
    <t>f2680u7713</t>
  </si>
  <si>
    <t>ｻ003BW</t>
  </si>
  <si>
    <t>07-0130-5084-8010-2000-0000-0012</t>
  </si>
  <si>
    <t>k0350s0810</t>
  </si>
  <si>
    <t>ｷ003C1</t>
  </si>
  <si>
    <t>07-0158-9327-0510-2000-0000-0017</t>
  </si>
  <si>
    <t>c3590v8015</t>
  </si>
  <si>
    <t>ｷ007Gｻ</t>
  </si>
  <si>
    <t>07-0146-0841-0810-2000-0000-0013</t>
  </si>
  <si>
    <t>e8400p6018</t>
  </si>
  <si>
    <t>ｷ007LG</t>
  </si>
  <si>
    <t>07-0158-9336-0910-2000-0000-0017</t>
  </si>
  <si>
    <t>d3590u8019</t>
  </si>
  <si>
    <t>ｷ008Gﾕ</t>
  </si>
  <si>
    <t>07-0158-9336-8310-2000-0000-0017</t>
  </si>
  <si>
    <t>d3590u8813</t>
  </si>
  <si>
    <t>ｷ008Gﾖ</t>
  </si>
  <si>
    <t>07-0158-9335-2610-2000-0000-0011</t>
  </si>
  <si>
    <t>d3590t8216</t>
  </si>
  <si>
    <t>ｷ008Gﾜ</t>
  </si>
  <si>
    <t>中川　清文</t>
  </si>
  <si>
    <t>07-0156-2225-9110-2000-0000-0018</t>
  </si>
  <si>
    <t>c2520t6911</t>
  </si>
  <si>
    <t>ｷ010Gｾ</t>
  </si>
  <si>
    <t>07-0121-0395-5010-2000-0000-0017</t>
  </si>
  <si>
    <t>m3200t1510</t>
  </si>
  <si>
    <t>ｷ011BE</t>
  </si>
  <si>
    <t>07-0121-0396-9210-2000-0000-0016</t>
  </si>
  <si>
    <t>m3200u1912</t>
  </si>
  <si>
    <t>ｷ011BF</t>
  </si>
  <si>
    <t>07-0146-0874-8210-2000-0000-0011</t>
  </si>
  <si>
    <t>h8400s6812</t>
  </si>
  <si>
    <t>ｷ012CL</t>
  </si>
  <si>
    <t>07-0178-8229-4410-2000-0000-0016</t>
  </si>
  <si>
    <t>c2780x8414</t>
  </si>
  <si>
    <t>ｷ012Gｷ</t>
  </si>
  <si>
    <t>07-0121-0395-4810-2000-0000-0010</t>
  </si>
  <si>
    <t>m3200t1418</t>
  </si>
  <si>
    <t>ｷ101BA</t>
  </si>
  <si>
    <t>07-0111-1107-2310-2000-0000-0012</t>
  </si>
  <si>
    <t>a1110v1213</t>
  </si>
  <si>
    <t>ｷ101BB</t>
  </si>
  <si>
    <t>07-0130-5089-3210-2000-0000-0018</t>
  </si>
  <si>
    <t>k0350x0312</t>
  </si>
  <si>
    <t>ｷ101BC</t>
  </si>
  <si>
    <t>07-0167-8229-4710-2000-0000-0015</t>
  </si>
  <si>
    <t>c2680x7417</t>
  </si>
  <si>
    <t>ｷ101CC</t>
  </si>
  <si>
    <t>07-0156-2303-3210-2000-0000-0018</t>
  </si>
  <si>
    <t>a3520r6312</t>
  </si>
  <si>
    <t>ｷ101CD</t>
  </si>
  <si>
    <t>高田　欣孝</t>
  </si>
  <si>
    <t>07-0146-1100-3110-2000-0000-0016</t>
  </si>
  <si>
    <t>a1410n6311</t>
  </si>
  <si>
    <t>ｷ101CE</t>
  </si>
  <si>
    <t>07-0156-2328-5910-2000-0000-0010</t>
  </si>
  <si>
    <t>c3520w6519</t>
  </si>
  <si>
    <t>ｷ101CF</t>
    <phoneticPr fontId="4"/>
  </si>
  <si>
    <t>07-0146-1039-3810-2000-0000-0014</t>
  </si>
  <si>
    <t>d0410x6318</t>
  </si>
  <si>
    <t>ｷ102CB</t>
  </si>
  <si>
    <t>07-0158-9377-4710-2000-0000-0012</t>
  </si>
  <si>
    <t>h3590v8417</t>
  </si>
  <si>
    <t>ｷ102GA</t>
  </si>
  <si>
    <t>寺澤　千佳子</t>
  </si>
  <si>
    <t>07-0158-9353-0010-2000-0000-0017</t>
  </si>
  <si>
    <t>f3590r8010</t>
  </si>
  <si>
    <t>ｷ102GD</t>
  </si>
  <si>
    <t>07-0158-9353-9010-2000-0000-0016</t>
  </si>
  <si>
    <t>f3590r8910</t>
  </si>
  <si>
    <t>ｷ102GE</t>
  </si>
  <si>
    <t>07-0141-0468-3610-2000-0000-0012</t>
  </si>
  <si>
    <t>g4400w1316</t>
  </si>
  <si>
    <t>ｷ103CA</t>
  </si>
  <si>
    <t>07-0146-0849-8810-2000-0000-0013</t>
  </si>
  <si>
    <t>e8400x6818</t>
  </si>
  <si>
    <t>ｷ103CB</t>
  </si>
  <si>
    <t>07-0146-0852-5910-2000-0000-0017</t>
  </si>
  <si>
    <t>f8400q6519</t>
  </si>
  <si>
    <t>ｷ103CE</t>
  </si>
  <si>
    <t>07-0141-0563-8510-2000-0000-0014</t>
  </si>
  <si>
    <t>g5400r1815</t>
  </si>
  <si>
    <t>ｷ103CF</t>
  </si>
  <si>
    <t>07-0158-9323-4910-2000-0000-0017</t>
  </si>
  <si>
    <t>c3590r8419</t>
  </si>
  <si>
    <t>ｷ103GE</t>
  </si>
  <si>
    <t>07-0156-2526-1710-2000-0000-0012</t>
  </si>
  <si>
    <t>c5520u6117</t>
  </si>
  <si>
    <t>ｷ103GF</t>
  </si>
  <si>
    <t>07-0165-0894-0610-2000-0000-0016</t>
  </si>
  <si>
    <t>m8600s5016</t>
  </si>
  <si>
    <t>ｷ103GG</t>
  </si>
  <si>
    <t>07-0165-0894-0510-2000-0000-0013</t>
  </si>
  <si>
    <t>m8600s5015</t>
  </si>
  <si>
    <t>ｷ103GH</t>
  </si>
  <si>
    <t>07-0158-9349-9010-2000-0000-0013</t>
  </si>
  <si>
    <t>e3590x8910</t>
  </si>
  <si>
    <t>ｷ103GI</t>
  </si>
  <si>
    <t>07-0158-9353-4520-2000-0000-0011</t>
  </si>
  <si>
    <t>f3590r8415</t>
  </si>
  <si>
    <t>ｷ103GJ</t>
  </si>
  <si>
    <t>07-0162-3274-2810-2000-0000-0016</t>
  </si>
  <si>
    <t>h2630s2218</t>
  </si>
  <si>
    <t>ｷ103GL</t>
  </si>
  <si>
    <t>07-0158-9349-8710-2000-0000-0013</t>
  </si>
  <si>
    <t>e3590x8817</t>
  </si>
  <si>
    <t>ｷ103GP</t>
  </si>
  <si>
    <t>07-0167-8264-9410-2000-0000-0014</t>
  </si>
  <si>
    <t>g2680s7914</t>
  </si>
  <si>
    <t>ｷ103GS</t>
  </si>
  <si>
    <t>07-0167-8241-4620-2000-0000-0019</t>
  </si>
  <si>
    <t>e2680t7416</t>
    <phoneticPr fontId="4"/>
  </si>
  <si>
    <t>ｷ103GT</t>
  </si>
  <si>
    <t>07-0134-1909-7210-2000-0000-0013</t>
  </si>
  <si>
    <t>a9310x4712</t>
  </si>
  <si>
    <t>ｷ104CA</t>
  </si>
  <si>
    <t>07-0146-1041-9310-2000-0000-0010</t>
  </si>
  <si>
    <t>e0410p6913</t>
  </si>
  <si>
    <t>ｷ104CB</t>
  </si>
  <si>
    <t>07-0134-1396-3610-2000-0000-0017</t>
  </si>
  <si>
    <t>m3310u4316</t>
  </si>
  <si>
    <t>ｷ104CC</t>
  </si>
  <si>
    <t>ｷ104GA</t>
  </si>
  <si>
    <t>07-0111-1287-3210-2000-0000-0020</t>
  </si>
  <si>
    <t>k2110v1312</t>
  </si>
  <si>
    <t>ｷ105BA</t>
  </si>
  <si>
    <t>㈱ＨＲＤｉＤＥＡＬ</t>
  </si>
  <si>
    <t>07-0158-9458-5310-2000-0000-0011</t>
  </si>
  <si>
    <t>f4590w8513</t>
  </si>
  <si>
    <t>ｷ105BB</t>
  </si>
  <si>
    <t>07-0158-9461-5110-2000-0000-0019</t>
  </si>
  <si>
    <t>g4590p8511</t>
  </si>
  <si>
    <t>ｷ105BC</t>
  </si>
  <si>
    <t>07-0156-2530-8510-2000-0000-0016</t>
  </si>
  <si>
    <t>d5520n6815</t>
  </si>
  <si>
    <t>ｷ105CB</t>
  </si>
  <si>
    <t>07-0146-0818-7810-2000-0000-0012</t>
  </si>
  <si>
    <t>b8400w6718</t>
  </si>
  <si>
    <t>ｷ105CC</t>
  </si>
  <si>
    <t>07-0156-2529-8110-2000-0000-0018</t>
  </si>
  <si>
    <t>c5520x6811</t>
  </si>
  <si>
    <t>ｷ105CD</t>
  </si>
  <si>
    <t>07-0134-1936-3810-2000-0000-0011</t>
  </si>
  <si>
    <t>d9310u4318</t>
  </si>
  <si>
    <t>ｷ105CE</t>
  </si>
  <si>
    <t>07-0158-9352-2410-2000-0000-0012</t>
  </si>
  <si>
    <t>f3590q8214</t>
  </si>
  <si>
    <t>ｷ105CG</t>
  </si>
  <si>
    <t>07-0134-1933-6310-2000-0000-0012</t>
  </si>
  <si>
    <t>d9310r4613</t>
  </si>
  <si>
    <t>ｷ105CH</t>
  </si>
  <si>
    <t>07-0134-1933-5810-2000-0000-0016</t>
  </si>
  <si>
    <t>d9310r4518</t>
  </si>
  <si>
    <t>ｷ105CI</t>
  </si>
  <si>
    <t>07-0158-9451-3210-2000-0000-0013</t>
  </si>
  <si>
    <t>f4590p8312</t>
  </si>
  <si>
    <t>ｷ105GC</t>
  </si>
  <si>
    <t>櫻田　亮太</t>
  </si>
  <si>
    <t>07-0158-9352-9910-2000-0000-0014</t>
  </si>
  <si>
    <t>f3590q8919</t>
  </si>
  <si>
    <t>ｷ105GG</t>
  </si>
  <si>
    <t>07-0271-1285-8310-2000-0000-0012</t>
  </si>
  <si>
    <t>k2710t1823</t>
  </si>
  <si>
    <t>ｷ105GH</t>
  </si>
  <si>
    <t>07-0167-8209-0910-2000-0000-0013</t>
  </si>
  <si>
    <t>a2680x7019</t>
  </si>
  <si>
    <t>ｷ105GJ</t>
  </si>
  <si>
    <t>07-0167-8209-4710-2000-0000-0011</t>
  </si>
  <si>
    <t>a2680x7417</t>
  </si>
  <si>
    <t>ｷ105GK</t>
  </si>
  <si>
    <t>07-0178-8995-9510-2000-0000-0012</t>
  </si>
  <si>
    <t>m9780t8915</t>
  </si>
  <si>
    <t>ｷ105GL</t>
  </si>
  <si>
    <t>07-0146-0828-8410-2000-0000-0018</t>
  </si>
  <si>
    <t>c8400w6814</t>
  </si>
  <si>
    <t>ｷ105GM</t>
  </si>
  <si>
    <t>07-0167-8265-2310-2000-0000-0013</t>
  </si>
  <si>
    <t>g2680t7213</t>
  </si>
  <si>
    <t>ｷ105GN</t>
  </si>
  <si>
    <t>07-0167-8225-4010-2000-0000-0018</t>
  </si>
  <si>
    <t>c2680t7410</t>
  </si>
  <si>
    <t>ｷ105GO</t>
  </si>
  <si>
    <t>07-0158-9352-1810-2000-0000-0013</t>
    <phoneticPr fontId="4"/>
  </si>
  <si>
    <t>f3590q8118</t>
  </si>
  <si>
    <t>ｷ105GP</t>
  </si>
  <si>
    <t>07-0167-8228-9210-2000-0000-0016</t>
  </si>
  <si>
    <t>c2680w7912</t>
  </si>
  <si>
    <t>ｷ105GQ</t>
  </si>
  <si>
    <t>ｷ105GR</t>
  </si>
  <si>
    <t>07-0162-3282-4310-2000-0000-0012</t>
  </si>
  <si>
    <t>k2630q2413</t>
  </si>
  <si>
    <t>ｷ105GS</t>
  </si>
  <si>
    <t>07-0167-8455-5910-2000-0000-0017</t>
  </si>
  <si>
    <t>f4680t7519</t>
  </si>
  <si>
    <t>ｷ105GU</t>
  </si>
  <si>
    <t>07-0158-9347-6510-2000-0000-0017</t>
  </si>
  <si>
    <t>e3590v8615</t>
  </si>
  <si>
    <t>ｷ105GW</t>
  </si>
  <si>
    <t>㈱ＡＮＩＴＹＡ</t>
    <phoneticPr fontId="4"/>
  </si>
  <si>
    <t>07-0158-9341-0010-2000-0000-0012</t>
  </si>
  <si>
    <t>e3590p8010</t>
  </si>
  <si>
    <t>ｷ105GX</t>
  </si>
  <si>
    <t>07-0130-5049-9410-2000-0000-0012</t>
  </si>
  <si>
    <t>e0350x0914</t>
  </si>
  <si>
    <t>ｷ105LB</t>
  </si>
  <si>
    <t>07-0141-0174-7510-2000-0000-0019</t>
  </si>
  <si>
    <t>h1400s1715</t>
  </si>
  <si>
    <t>ｷ911CQ</t>
  </si>
  <si>
    <t>07-0167-8155-2110-2000-0000-0015</t>
  </si>
  <si>
    <t>H002GJ</t>
  </si>
  <si>
    <t>07-0158-9322-5810-2000-0000-0016</t>
  </si>
  <si>
    <t>c3590q8518</t>
    <phoneticPr fontId="4"/>
  </si>
  <si>
    <t>H007CA</t>
  </si>
  <si>
    <t>07-0158-9322-6110-2000-0000-0016</t>
  </si>
  <si>
    <t>c3590q8611</t>
    <phoneticPr fontId="4"/>
  </si>
  <si>
    <t>H007CB</t>
  </si>
  <si>
    <t>07-0111-1097-2110-2000-0000-0014</t>
  </si>
  <si>
    <t>m0110v1211</t>
  </si>
  <si>
    <t>H009BA</t>
  </si>
  <si>
    <t>07-0158-9352-2910-2000-0000-0017</t>
  </si>
  <si>
    <t>f3590q8219</t>
  </si>
  <si>
    <t>H012CA</t>
  </si>
  <si>
    <t>07-0156-2306-4410-2000-0000-0012</t>
  </si>
  <si>
    <t>a3520u6414</t>
  </si>
  <si>
    <t>H012CB</t>
  </si>
  <si>
    <t>07-0158-9347-1510-2000-0000-0012</t>
  </si>
  <si>
    <t>e8590v8115</t>
    <phoneticPr fontId="4"/>
  </si>
  <si>
    <t>07-0156-2303-3110-2000-0000-0015</t>
  </si>
  <si>
    <t>a3520r6311</t>
  </si>
  <si>
    <t>H012CD</t>
  </si>
  <si>
    <t>井口　始宣</t>
  </si>
  <si>
    <t>07-0167-8265-2210-2000-0000-0010</t>
  </si>
  <si>
    <t>g2680t7212</t>
  </si>
  <si>
    <t>H012G2</t>
  </si>
  <si>
    <t>07-0146-0857-1110-2000-0000-0014</t>
  </si>
  <si>
    <t>c8400s6518</t>
  </si>
  <si>
    <t>H012LA</t>
  </si>
  <si>
    <t>07-0158-9347-1110-2000-0000-0010</t>
  </si>
  <si>
    <t>H101CA</t>
  </si>
  <si>
    <t>07-0167-8264-7510-2000-0000-0015</t>
  </si>
  <si>
    <t>g2680s7715</t>
  </si>
  <si>
    <t>H105GZ</t>
  </si>
  <si>
    <t>藤重　直也</t>
    <phoneticPr fontId="4"/>
  </si>
  <si>
    <t>07-0156-2303-3310-2000-0000-0011</t>
  </si>
  <si>
    <t>a3520r6313</t>
  </si>
  <si>
    <t>H106CB</t>
  </si>
  <si>
    <t>07-0134-1937-2610-2000-0000-0013</t>
  </si>
  <si>
    <t>d9310v4216</t>
  </si>
  <si>
    <t>H106CG</t>
  </si>
  <si>
    <t>07-0185-5149-2610-2000-0000-0016</t>
  </si>
  <si>
    <t>H106GB</t>
  </si>
  <si>
    <t>07-0167-8254-9710-2000-0000-0016</t>
  </si>
  <si>
    <t>f2680s7917</t>
  </si>
  <si>
    <t>H106GC</t>
  </si>
  <si>
    <t>07-0185-5071-3110-2000-0000-0016</t>
  </si>
  <si>
    <t>h0850p5311</t>
  </si>
  <si>
    <t>H106GD</t>
  </si>
  <si>
    <t>07-0127-4846-5110-2000-0000-0017</t>
  </si>
  <si>
    <t>e8240u7511</t>
  </si>
  <si>
    <t>H106GI</t>
  </si>
  <si>
    <t>07-0170-9874-2310-2000-0000-0016</t>
  </si>
  <si>
    <t>h8790s0213</t>
  </si>
  <si>
    <t>H106GL</t>
  </si>
  <si>
    <t>07-0167-8464-3710-2000-0000-0017</t>
  </si>
  <si>
    <t>H106GR</t>
  </si>
  <si>
    <t>07-0167-8464-4210-2000-0000-0013</t>
  </si>
  <si>
    <t>H106GS</t>
  </si>
  <si>
    <t>07-0156-2306-4010-2000-0000-0010</t>
  </si>
  <si>
    <t>a3520u6410</t>
  </si>
  <si>
    <t>H107CF</t>
  </si>
  <si>
    <t>07-0156-2545-6910-2000-0000-0018</t>
  </si>
  <si>
    <t>e5520t6619</t>
  </si>
  <si>
    <t>H107CG</t>
  </si>
  <si>
    <t>07-0156-2545-6810-2000-0000-0015</t>
  </si>
  <si>
    <t>e5520t6618</t>
  </si>
  <si>
    <t>H107CH</t>
  </si>
  <si>
    <t>07-0158-9353-5110-2000-0000-0015</t>
  </si>
  <si>
    <t>f3590r8511</t>
  </si>
  <si>
    <t>H107GF</t>
  </si>
  <si>
    <t>07-0156-2304-3010-2000-0000-0011</t>
  </si>
  <si>
    <t>a3520s6310</t>
  </si>
  <si>
    <t>H107GG</t>
  </si>
  <si>
    <t>07-0156-2302-9410-2000-0000-0011</t>
  </si>
  <si>
    <t>a3520q6914</t>
  </si>
  <si>
    <t>H107GH</t>
  </si>
  <si>
    <t>07-0141-0619-2110-2000-0000-0010</t>
  </si>
  <si>
    <t>b6400x1211</t>
  </si>
  <si>
    <t>H108CB</t>
  </si>
  <si>
    <t>07-0146-1062-6910-2000-0000-0018</t>
  </si>
  <si>
    <t>g0410q6619</t>
  </si>
  <si>
    <t>H108CC</t>
  </si>
  <si>
    <t>07-0156-2548-9110-2000-0000-0014</t>
  </si>
  <si>
    <t>e5520w6911</t>
  </si>
  <si>
    <t>H108CI</t>
  </si>
  <si>
    <t>07-0167-8480-1510-2000-0000-0017</t>
  </si>
  <si>
    <t>H108GA</t>
  </si>
  <si>
    <t>07-1265-0875-3810-2000-0000-0012</t>
  </si>
  <si>
    <t>h8601t5328</t>
  </si>
  <si>
    <t>H108GF</t>
  </si>
  <si>
    <t>07-0152-8824-1210-2000-0000-0018</t>
  </si>
  <si>
    <t>c8580s2112</t>
  </si>
  <si>
    <t>H108GK</t>
  </si>
  <si>
    <t>07-0162-2768-7510-2000-0000-0013</t>
  </si>
  <si>
    <t>g7620w2715</t>
  </si>
  <si>
    <t>H108GM</t>
  </si>
  <si>
    <t>07-0167-8464-2510-2000-0000-0010</t>
  </si>
  <si>
    <t>g4680s7215</t>
  </si>
  <si>
    <t>H108GN</t>
  </si>
  <si>
    <t>米光　邦晃</t>
  </si>
  <si>
    <t>07-0158-9346-5710-2000-0000-0013</t>
  </si>
  <si>
    <t>e3590u8517</t>
  </si>
  <si>
    <t>H108GQ</t>
  </si>
  <si>
    <t>07-0158-9344-0510-2000-0000-0014</t>
  </si>
  <si>
    <t>e3590s8015</t>
  </si>
  <si>
    <t>H108GR</t>
  </si>
  <si>
    <t>07-0167-8499-8610-2000-0000-0015</t>
  </si>
  <si>
    <t>m4680x7816</t>
  </si>
  <si>
    <t>H108GV</t>
  </si>
  <si>
    <t>07-1250-6823-2010-1000-0000-0019</t>
  </si>
  <si>
    <t>c8561r0220</t>
  </si>
  <si>
    <t>H109GA</t>
  </si>
  <si>
    <t>07-0156-2560-9110-2000-0000-0016</t>
  </si>
  <si>
    <t>g5520n6911</t>
  </si>
  <si>
    <t>H109GB</t>
  </si>
  <si>
    <t>07-0156-2556-4910-2000-0000-0012</t>
  </si>
  <si>
    <t>f5520u6419</t>
  </si>
  <si>
    <t>H109GC</t>
  </si>
  <si>
    <t>07-0156-2556-4410-2000-0000-0017</t>
  </si>
  <si>
    <t>f5520u6414</t>
  </si>
  <si>
    <t>H109GD</t>
  </si>
  <si>
    <t>07-1256-1783-8520-2000-0000-0012</t>
  </si>
  <si>
    <t>k7511r6825</t>
  </si>
  <si>
    <t>H109GF</t>
  </si>
  <si>
    <t>07-1255-5140-9930-2000-0000-0016</t>
  </si>
  <si>
    <t>e1551n5929</t>
  </si>
  <si>
    <t>H109GO</t>
  </si>
  <si>
    <t>07-0178-9032-5510-2000-0000-0017</t>
  </si>
  <si>
    <t>d0790q8515</t>
  </si>
  <si>
    <t>H109GR</t>
  </si>
  <si>
    <t>07-1285-2216-6040-2000-0000-0017</t>
  </si>
  <si>
    <t>b2821u5620</t>
  </si>
  <si>
    <t>H109GT</t>
  </si>
  <si>
    <t>07-1230-5083-6210-2000-0000-0019</t>
  </si>
  <si>
    <t>k0351r0622</t>
  </si>
  <si>
    <t>H110CB</t>
  </si>
  <si>
    <t>07-0145-1317-8020-2000-0000-0012</t>
  </si>
  <si>
    <t>b3410v5810</t>
  </si>
  <si>
    <t>H110CE</t>
  </si>
  <si>
    <t>H110CH</t>
  </si>
  <si>
    <t>H110CI</t>
  </si>
  <si>
    <t>07-1258-9340-8610-2000-0000-0011</t>
  </si>
  <si>
    <t>e3591n8826</t>
  </si>
  <si>
    <t>H110CL</t>
  </si>
  <si>
    <t>07-1267-8016-8320-1000-0000-0011</t>
  </si>
  <si>
    <t>b0681u7823</t>
  </si>
  <si>
    <t>H110CN</t>
  </si>
  <si>
    <t>07-1285-5070-0310-2000-0000-0012</t>
  </si>
  <si>
    <t>h0851n5023</t>
  </si>
  <si>
    <t>H110GB</t>
  </si>
  <si>
    <t>07-0164-9956-6510-2000-0000-0010</t>
  </si>
  <si>
    <t>f9690u4615</t>
  </si>
  <si>
    <t>H110GD</t>
  </si>
  <si>
    <t>07-0167-8506-6110-2000-0000-0013</t>
  </si>
  <si>
    <t>a5680u7611</t>
  </si>
  <si>
    <t>H110GH</t>
  </si>
  <si>
    <t>07-0167-8506-6610-2000-0000-0018</t>
  </si>
  <si>
    <t>a5680u7616</t>
  </si>
  <si>
    <t>H110GK</t>
  </si>
  <si>
    <t>07-0158-9483-1110-2000-0000-0017</t>
  </si>
  <si>
    <t>k4590r8111</t>
  </si>
  <si>
    <t>H110GL</t>
  </si>
  <si>
    <t>07-0171-1776-7510-2000-0000-0017</t>
  </si>
  <si>
    <t>h7710u1715</t>
  </si>
  <si>
    <t>H110GR</t>
  </si>
  <si>
    <t>岡田　裕之</t>
    <phoneticPr fontId="4"/>
  </si>
  <si>
    <t>07-0158-9485-9110-2000-0000-0013</t>
  </si>
  <si>
    <t>k4590t8911</t>
  </si>
  <si>
    <t>H111BB</t>
  </si>
  <si>
    <t>07-1258-9340-1810-2000-0000-0010</t>
  </si>
  <si>
    <t>e3591n8128</t>
  </si>
  <si>
    <t>H111CB</t>
  </si>
  <si>
    <t>07-1258-9340-2010-2000-0000-0017</t>
  </si>
  <si>
    <t>e3591n8220</t>
  </si>
  <si>
    <t>H111CC</t>
  </si>
  <si>
    <t>07-1221-0389-6010-2000-0000-0019</t>
  </si>
  <si>
    <t>k3201x1620</t>
  </si>
  <si>
    <t>H111CD</t>
  </si>
  <si>
    <t>07-0156-2561-0110-2000-0000-0016</t>
  </si>
  <si>
    <t>g5520p6011</t>
  </si>
  <si>
    <t>H111CE</t>
  </si>
  <si>
    <t>07-1233-0434-6720-2000-0000-0011</t>
  </si>
  <si>
    <t>d4301s3627</t>
  </si>
  <si>
    <t>H111CJ</t>
  </si>
  <si>
    <t>㈱中外燐寸社</t>
  </si>
  <si>
    <t>07-0158-9268-0310-2000-0000-0013</t>
  </si>
  <si>
    <t>g2590w8013</t>
  </si>
  <si>
    <t>H111GI</t>
  </si>
  <si>
    <t>07-1245-9307-7330-2000-0000-0014</t>
  </si>
  <si>
    <t>a3491v5723</t>
  </si>
  <si>
    <t>H111GJ</t>
  </si>
  <si>
    <t>㈱アカセ木工</t>
  </si>
  <si>
    <t>07-0158-9346-2710-2000-0000-0010</t>
  </si>
  <si>
    <t>e3590u8217</t>
  </si>
  <si>
    <t>H111GN</t>
  </si>
  <si>
    <t>07-0158-9487-1610-2000-0000-0018</t>
  </si>
  <si>
    <t>k4590v8116</t>
  </si>
  <si>
    <t>H111GU</t>
  </si>
  <si>
    <t>07-0162-3288-1910-2000-0000-0011</t>
  </si>
  <si>
    <t>k2630w2119</t>
  </si>
  <si>
    <t>H111GV</t>
  </si>
  <si>
    <t>Creative合同会社</t>
  </si>
  <si>
    <t>07-0146-0853-2210-2000-0000-0012</t>
  </si>
  <si>
    <t>f8400r6212</t>
  </si>
  <si>
    <t>H112CP</t>
  </si>
  <si>
    <t>07-1256-1339-4410-2000-0000-0019</t>
  </si>
  <si>
    <t>d3511x6424</t>
  </si>
  <si>
    <t>H112CQ</t>
  </si>
  <si>
    <t>H112G0</t>
  </si>
  <si>
    <t>07-0167-8508-3510-2000-0000-0010</t>
  </si>
  <si>
    <t>a5680w7315</t>
  </si>
  <si>
    <t>H112G8</t>
  </si>
  <si>
    <t>07-0111-1103-1310-2000-0000-0015</t>
  </si>
  <si>
    <t>a1110r1113</t>
  </si>
  <si>
    <t>K111AM</t>
  </si>
  <si>
    <t>07-0111-1103-6510-2000-0000-0016</t>
  </si>
  <si>
    <t>a1110r1615</t>
  </si>
  <si>
    <t>K111AN</t>
  </si>
  <si>
    <t>Z00001</t>
  </si>
  <si>
    <t>H009GA</t>
  </si>
  <si>
    <t>07-0156-2279-8510-2000-0000-0010</t>
  </si>
  <si>
    <t>h2520x6815</t>
  </si>
  <si>
    <t>H101CB</t>
  </si>
  <si>
    <t>07-0171-1772-3710-2000-0000-0013</t>
  </si>
  <si>
    <t>h7710q1317</t>
  </si>
  <si>
    <t>H108GY</t>
  </si>
  <si>
    <t>07-0171-1772-3510-2000-0000-0017</t>
  </si>
  <si>
    <t>h7710q1315</t>
  </si>
  <si>
    <t>H108GZ</t>
  </si>
  <si>
    <t>07-0156-2556-8010-2000-0000-0019</t>
  </si>
  <si>
    <t>f5520u6810</t>
  </si>
  <si>
    <t>H109CO</t>
  </si>
  <si>
    <t>07-0156-2556-8210-2000-0000-0015</t>
  </si>
  <si>
    <t>f5520u6812</t>
  </si>
  <si>
    <t>H109CP</t>
  </si>
  <si>
    <t>H109GU</t>
  </si>
  <si>
    <t>07-0171-1769-9410-2000-0000-0016</t>
  </si>
  <si>
    <t>g7710x1914</t>
  </si>
  <si>
    <t>H109GV</t>
  </si>
  <si>
    <t>07-0158-9345-8610-2000-0000-0014</t>
  </si>
  <si>
    <t>e3590t8816</t>
  </si>
  <si>
    <t>H110GT</t>
  </si>
  <si>
    <t>07-1234-1976-1110-2000-0000-0018</t>
  </si>
  <si>
    <t>h9311u4121</t>
  </si>
  <si>
    <t>H201CA</t>
  </si>
  <si>
    <t>07-0130-5087-1210-2000-0000-0018</t>
  </si>
  <si>
    <t>k0350v0112</t>
  </si>
  <si>
    <t>H201CC</t>
  </si>
  <si>
    <t>07-0146-1056-7310-2000-000-0010</t>
    <phoneticPr fontId="4"/>
  </si>
  <si>
    <t>H201CP</t>
  </si>
  <si>
    <t>07-0146-0817-4710-2000-0000-0017</t>
  </si>
  <si>
    <t>b8400v6417</t>
  </si>
  <si>
    <t>H201CQ</t>
  </si>
  <si>
    <t>松原　貴久美</t>
  </si>
  <si>
    <t>07-0167-8265-2710-2000-0000-0015</t>
  </si>
  <si>
    <t>g2680t7217</t>
  </si>
  <si>
    <t>H201GB</t>
  </si>
  <si>
    <t>07-0127-5005-6610-2000-0000-0019</t>
  </si>
  <si>
    <t>a0250t7616</t>
  </si>
  <si>
    <t>H202GU</t>
  </si>
  <si>
    <t>07-0158-9339-3510-2000-0000-0015</t>
  </si>
  <si>
    <t>d3590x8315</t>
  </si>
  <si>
    <t>H202GW</t>
  </si>
  <si>
    <t>07-1285-5041-1510-2000-0000-0017</t>
  </si>
  <si>
    <t>e0851p5125</t>
  </si>
  <si>
    <t>H202GY</t>
  </si>
  <si>
    <t>07-0158-9344-4610-2000-0000-0011</t>
  </si>
  <si>
    <t>e3590s8416</t>
  </si>
  <si>
    <t>H203GA</t>
  </si>
  <si>
    <t>07-0158-9344-4910-2000-0000-0010</t>
  </si>
  <si>
    <t>e3590s8419</t>
  </si>
  <si>
    <t>H203GB</t>
  </si>
  <si>
    <t>07-0158-9347-7610-2000-0000-0011</t>
  </si>
  <si>
    <t>e3590v8716</t>
  </si>
  <si>
    <t>H203GD</t>
  </si>
  <si>
    <t>07-0158-9347-2320-2000-0000-0012</t>
  </si>
  <si>
    <t>e3590v8213</t>
  </si>
  <si>
    <t>H203GE</t>
  </si>
  <si>
    <t>07-0158-9353-4310-2000-0000-0010</t>
  </si>
  <si>
    <t>f3590r8413</t>
  </si>
  <si>
    <t>H203GF</t>
  </si>
  <si>
    <t>07-0158-9347-7410-2000-0000-0015</t>
  </si>
  <si>
    <t>e3590v8714</t>
  </si>
  <si>
    <t>H203GG</t>
  </si>
  <si>
    <t>07-0158-9342-8010-2000-0000-0019</t>
  </si>
  <si>
    <t>e3590q8810</t>
  </si>
  <si>
    <t>H203GN</t>
  </si>
  <si>
    <t>07-0171-1781-5310-2000-0000-0011</t>
  </si>
  <si>
    <t>k7710p1513</t>
  </si>
  <si>
    <t>H203GO</t>
  </si>
  <si>
    <t>07-1271-1748-5610-2000-0000-0017</t>
  </si>
  <si>
    <t>e7711w1526</t>
  </si>
  <si>
    <t>H203GP</t>
  </si>
  <si>
    <t>07-0156-2296-6610-2000-0000-0018</t>
  </si>
  <si>
    <t>m2520u6616</t>
  </si>
  <si>
    <t>H203GS</t>
  </si>
  <si>
    <t>07-0156-2306-4510-2000-0000-0015</t>
  </si>
  <si>
    <t>a3520u6415</t>
  </si>
  <si>
    <t>H203GT</t>
  </si>
  <si>
    <t>07-0158-9344-6910-2000-0000-0012</t>
  </si>
  <si>
    <t>e3590s8619</t>
  </si>
  <si>
    <t>H203GU</t>
  </si>
  <si>
    <t>07-0167-8227-8010-2000-0000-0010</t>
  </si>
  <si>
    <t>c2680v7810</t>
  </si>
  <si>
    <t>H204GA</t>
  </si>
  <si>
    <t>07-0167-8239-8210-2000-0000-0011</t>
  </si>
  <si>
    <t>d2680x7812</t>
  </si>
  <si>
    <t>H204GB</t>
  </si>
  <si>
    <t>07-0121-0587-7810-2000-0000-0014</t>
  </si>
  <si>
    <t>k5200v1718</t>
  </si>
  <si>
    <t>H204GD</t>
  </si>
  <si>
    <t>07-0121-0587-7310-2000-0000-0019</t>
  </si>
  <si>
    <t>k5200v1713</t>
  </si>
  <si>
    <t>H204GG</t>
  </si>
  <si>
    <t>07-0146-0848-0910-2000-0000-0019</t>
  </si>
  <si>
    <t>e8400w6019</t>
  </si>
  <si>
    <t>H205CA</t>
  </si>
  <si>
    <t>07-0156-2562-4410-2000-0000-0018</t>
  </si>
  <si>
    <t>g5520q6414</t>
  </si>
  <si>
    <t>H205CB</t>
  </si>
  <si>
    <t>07-0156-2562-4510-2000-0000-0011</t>
  </si>
  <si>
    <t>g5520q6415</t>
  </si>
  <si>
    <t>H205CC</t>
  </si>
  <si>
    <t>07-0130-5250-9810-2000-0000-0010</t>
  </si>
  <si>
    <t>f2350n0918</t>
  </si>
  <si>
    <t>H205CE</t>
  </si>
  <si>
    <t>07-0158-9348-3610-2000-0000-0016</t>
  </si>
  <si>
    <t>e3590w8316</t>
  </si>
  <si>
    <t>H205GE</t>
  </si>
  <si>
    <t>07-0111-1308-8710-2000-0000-0019</t>
  </si>
  <si>
    <t>a3110w1817</t>
  </si>
  <si>
    <t>H205GL</t>
  </si>
  <si>
    <t>東洋テック合同会社</t>
  </si>
  <si>
    <t>07-0111-1308-7310-2000-0000-0016</t>
  </si>
  <si>
    <t>a3110w1713</t>
  </si>
  <si>
    <t>H206GA</t>
  </si>
  <si>
    <t>山陽ホールディングス合同会社</t>
  </si>
  <si>
    <t>07-0111-1308-8110-2000-0000-0011</t>
  </si>
  <si>
    <t>a3110w1811</t>
  </si>
  <si>
    <t>H206GB</t>
  </si>
  <si>
    <t>07-0158-9481-1310-2000-0000-0015</t>
  </si>
  <si>
    <t>k4590p8113</t>
  </si>
  <si>
    <t>H206GG</t>
  </si>
  <si>
    <t>07-0158-9339-3710-2000-0000-0011</t>
  </si>
  <si>
    <t>d3590x8317</t>
  </si>
  <si>
    <t>H206GH</t>
  </si>
  <si>
    <t>07-0158-9480-6510-2000-0000-0017</t>
  </si>
  <si>
    <t>k4590n8615</t>
  </si>
  <si>
    <t>H207GB</t>
  </si>
  <si>
    <t>H207GF</t>
  </si>
  <si>
    <t>07-0171-1781-5410-2000-0000-0014</t>
  </si>
  <si>
    <t>k7710p1514</t>
  </si>
  <si>
    <t>H207GG</t>
  </si>
  <si>
    <t>07-0158-9480-8710-2000-0000-0015</t>
  </si>
  <si>
    <t>k4590n8817</t>
  </si>
  <si>
    <t>H207GM</t>
  </si>
  <si>
    <t>07-0158-9480-9410-2000-0000-0017</t>
  </si>
  <si>
    <t>k4590n8914</t>
  </si>
  <si>
    <t>H207GN</t>
  </si>
  <si>
    <t>07-0111-1308-7810-2000-0000-0011</t>
  </si>
  <si>
    <t>a3110w1718</t>
  </si>
  <si>
    <t>H207GO</t>
  </si>
  <si>
    <t>07-0111-1308-8010-2000-0000-0018</t>
  </si>
  <si>
    <t>a3110w1810</t>
  </si>
  <si>
    <t>H207GP</t>
  </si>
  <si>
    <t>07-1246-0045-5710-2000-0000-0013
07-1246-0045-5710-2000-0000-0022</t>
  </si>
  <si>
    <t>e0401t6527</t>
  </si>
  <si>
    <t>H208CC</t>
  </si>
  <si>
    <t>07-1245-4022-2720-2000-0000-0015</t>
  </si>
  <si>
    <t>c0441q5227</t>
  </si>
  <si>
    <t>H208CD</t>
  </si>
  <si>
    <t>07-0111-1308-8310-2000-0000-0017</t>
  </si>
  <si>
    <t>a3110w1813</t>
  </si>
  <si>
    <t>H208GC</t>
  </si>
  <si>
    <t>アース総業合同会社</t>
  </si>
  <si>
    <t>07-0111-1308-8810-2000-0000-0012</t>
  </si>
  <si>
    <t>a3110w1818</t>
  </si>
  <si>
    <t>H208GD</t>
  </si>
  <si>
    <t>07-0146-1144-2710-2000-0000-0017</t>
  </si>
  <si>
    <t>e1410s6217</t>
  </si>
  <si>
    <t>H210CA</t>
  </si>
  <si>
    <t>07-0167-8500-9910-2000-0000-0016</t>
  </si>
  <si>
    <t>a5680n7919</t>
  </si>
  <si>
    <t>H211GA</t>
  </si>
  <si>
    <t>07-0146-0843-5010-2000-0000-0012</t>
  </si>
  <si>
    <t>e8400r6510</t>
  </si>
  <si>
    <t>H212CI</t>
  </si>
  <si>
    <t>07-0158-9481-1710-2000-0000-0017</t>
  </si>
  <si>
    <t>k4590p8117</t>
    <phoneticPr fontId="4"/>
  </si>
  <si>
    <t>H212PA</t>
  </si>
  <si>
    <t>07-0130-5120-1110-2000-0000-0015</t>
  </si>
  <si>
    <t>c1350n0111</t>
  </si>
  <si>
    <t>H103CA</t>
  </si>
  <si>
    <t>07-0158-9352-3510-2000-0000-0016</t>
  </si>
  <si>
    <t>f3590q8315</t>
  </si>
  <si>
    <t>H111G3</t>
  </si>
  <si>
    <t>H112FJ</t>
  </si>
  <si>
    <t>07-0158-9339-1910-2000-0000-0015</t>
  </si>
  <si>
    <t>d3590x8119</t>
  </si>
  <si>
    <t>H202G1</t>
  </si>
  <si>
    <t>山崎　環</t>
  </si>
  <si>
    <t>07-0158-9339-2310-2000-0000-0018</t>
  </si>
  <si>
    <t>H202G2</t>
  </si>
  <si>
    <t>H301CH</t>
  </si>
  <si>
    <t>07-0146-1172-3310-2000-0000-0019</t>
  </si>
  <si>
    <t>h1410q6313</t>
  </si>
  <si>
    <t>H303CL</t>
  </si>
  <si>
    <t>07-0146-1172-3010-2000-0000-0010</t>
  </si>
  <si>
    <t>h1410q6310</t>
  </si>
  <si>
    <t>H303CM</t>
  </si>
  <si>
    <t>07-0146-1172-2610-2000-0000-0017</t>
  </si>
  <si>
    <t>h1410q6216</t>
  </si>
  <si>
    <t>H303CN</t>
  </si>
  <si>
    <t>H303GE</t>
  </si>
  <si>
    <t>07-1200-0325-9810-2100-0000-0010</t>
  </si>
  <si>
    <t>c3001t0928</t>
  </si>
  <si>
    <t>H303GP</t>
  </si>
  <si>
    <t>07-0162-3131-3010-2000-0000-0013</t>
  </si>
  <si>
    <t>d1360p2310</t>
  </si>
  <si>
    <t>H304GH</t>
  </si>
  <si>
    <t>07-0156-2561-0310-2000-0000-0012</t>
  </si>
  <si>
    <t>g5520p6013</t>
  </si>
  <si>
    <t>H304PA</t>
  </si>
  <si>
    <t>瀬尾　典子</t>
    <phoneticPr fontId="4"/>
  </si>
  <si>
    <t>07-0156-2561-0210-2000-0000-0019</t>
  </si>
  <si>
    <t>g5520p6012</t>
  </si>
  <si>
    <t>H304PB</t>
    <phoneticPr fontId="4"/>
  </si>
  <si>
    <t>07-0121-0587-7110-2000-0000-0013</t>
  </si>
  <si>
    <t>k5200v1711</t>
  </si>
  <si>
    <t>H305GB</t>
  </si>
  <si>
    <t>07-0158-9342-8110-2000-0000-0012</t>
  </si>
  <si>
    <t>e3590q8811</t>
  </si>
  <si>
    <t>H305GE</t>
  </si>
  <si>
    <t>07-0167-8504-3110-2000-0000-0012</t>
  </si>
  <si>
    <t>H305PA</t>
  </si>
  <si>
    <t>07-0146-1172-3110-2000-0000-0013</t>
  </si>
  <si>
    <t>h1410q6311</t>
  </si>
  <si>
    <t>H306CD</t>
  </si>
  <si>
    <t>07-0171-1776-5510-2000-0000-0015</t>
  </si>
  <si>
    <t>H306PC</t>
  </si>
  <si>
    <t>07-0158-9342-7010-2000-0000-0018</t>
  </si>
  <si>
    <t>e3590q8710</t>
  </si>
  <si>
    <t>H306QA</t>
  </si>
  <si>
    <t>H306UA</t>
    <phoneticPr fontId="4"/>
  </si>
  <si>
    <t>天照発電㈱</t>
    <phoneticPr fontId="4"/>
  </si>
  <si>
    <t>07-1256-2201-4820-2000-0000-0011</t>
  </si>
  <si>
    <t>a2521p6428</t>
  </si>
  <si>
    <t>H307CG</t>
  </si>
  <si>
    <t>07-1270-8310-5910-2000-0000-0013</t>
  </si>
  <si>
    <t>b3781n0529</t>
  </si>
  <si>
    <t>H307JD</t>
  </si>
  <si>
    <t>07-1256-2219-8630-2000-0000-0013</t>
  </si>
  <si>
    <t>b2521x6826</t>
  </si>
  <si>
    <t>H307QA</t>
  </si>
  <si>
    <t>㈱ワイザーリンケージ</t>
    <phoneticPr fontId="4"/>
  </si>
  <si>
    <t>07-1234-1580-1510-2000-0000-0013</t>
  </si>
  <si>
    <t>k5311n4125</t>
  </si>
  <si>
    <t>H308CA</t>
  </si>
  <si>
    <t>07-1278-8743-9810-2000-0000-0010</t>
  </si>
  <si>
    <t>e7781r8928</t>
  </si>
  <si>
    <t>H308JE</t>
  </si>
  <si>
    <t>07-1256-2187-2810-2000-0000-0019</t>
  </si>
  <si>
    <t>k1521v6228</t>
  </si>
  <si>
    <t>H308RA</t>
  </si>
  <si>
    <t>07-1250-6812-5410-2000-0000-0017</t>
  </si>
  <si>
    <t>b8561q0524</t>
  </si>
  <si>
    <t>H310UA</t>
  </si>
  <si>
    <t>07-0127-5080-3510-2000-0000-0014</t>
  </si>
  <si>
    <t>k0250n7315</t>
  </si>
  <si>
    <t>H310UD</t>
  </si>
  <si>
    <t>07-0127-5080-3710-2000-0000-0010</t>
  </si>
  <si>
    <t>k0250n7317</t>
  </si>
  <si>
    <t>H310UF</t>
  </si>
  <si>
    <t>天照発電株式会社</t>
  </si>
  <si>
    <t>07-0127-5080-3910-2000-0000-0016</t>
  </si>
  <si>
    <t>k0250n7319</t>
  </si>
  <si>
    <t>H311UA</t>
  </si>
  <si>
    <t>07-0127-5080-3310-2000-0000-0018</t>
  </si>
  <si>
    <t>k0250n7313</t>
  </si>
  <si>
    <t>H311UC</t>
  </si>
  <si>
    <t>07-1262-2612-8210-2000-0000-0013</t>
  </si>
  <si>
    <t>b6621q2822</t>
  </si>
  <si>
    <t>H308RD</t>
  </si>
  <si>
    <t>H402UF</t>
    <phoneticPr fontId="4"/>
  </si>
  <si>
    <t>H403UB</t>
  </si>
  <si>
    <t>H405UA</t>
  </si>
  <si>
    <t>H405UB</t>
  </si>
  <si>
    <t>07-0121-0587-5410-2000-0000-0010</t>
    <phoneticPr fontId="4"/>
  </si>
  <si>
    <t>k5200v1514</t>
    <phoneticPr fontId="4"/>
  </si>
  <si>
    <t>H406UA</t>
  </si>
  <si>
    <t>H308CL</t>
  </si>
  <si>
    <t>ｷ812CE</t>
  </si>
  <si>
    <t>桑原　克枝</t>
  </si>
  <si>
    <t>ｷ901CC</t>
    <phoneticPr fontId="4"/>
  </si>
  <si>
    <t>ｷ007LF</t>
  </si>
  <si>
    <t>ｷ006Gｴ</t>
  </si>
  <si>
    <t>ｷ005GF</t>
  </si>
  <si>
    <t>ｷ005GE</t>
  </si>
  <si>
    <t>ｷ005GG</t>
  </si>
  <si>
    <t>H101GP</t>
  </si>
  <si>
    <t>ｷ101GJ</t>
  </si>
  <si>
    <t>H012G1</t>
  </si>
  <si>
    <t>H101GO</t>
  </si>
  <si>
    <t>H101GN</t>
  </si>
  <si>
    <t>07-0100-2103-0210-2100-0000-0015</t>
    <phoneticPr fontId="4"/>
  </si>
  <si>
    <t>a1020r0012</t>
    <phoneticPr fontId="4"/>
  </si>
  <si>
    <t>V511HA</t>
    <phoneticPr fontId="4"/>
  </si>
  <si>
    <t>中国ブランジスター合同会社</t>
    <rPh sb="0" eb="2">
      <t>チュウゴク</t>
    </rPh>
    <rPh sb="9" eb="13">
      <t>ゴウドウガイシャ</t>
    </rPh>
    <phoneticPr fontId="4"/>
  </si>
  <si>
    <t>西野　光明</t>
    <rPh sb="3" eb="5">
      <t>ミツアキ</t>
    </rPh>
    <phoneticPr fontId="4"/>
  </si>
  <si>
    <t>梅村　翔子</t>
    <phoneticPr fontId="4"/>
  </si>
  <si>
    <t>HUMBLE合同会社</t>
    <phoneticPr fontId="4"/>
  </si>
  <si>
    <t>藤澤　慎也</t>
    <rPh sb="3" eb="4">
      <t>シン</t>
    </rPh>
    <phoneticPr fontId="4"/>
  </si>
  <si>
    <t>07-0146-0650-9610-2000-0000-0014</t>
    <phoneticPr fontId="4"/>
  </si>
  <si>
    <t>f6400n6916</t>
    <phoneticPr fontId="4"/>
  </si>
  <si>
    <t>2024年9月1日～2025年8月31日</t>
    <rPh sb="4" eb="5">
      <t>ネン</t>
    </rPh>
    <rPh sb="6" eb="7">
      <t>ガツ</t>
    </rPh>
    <rPh sb="8" eb="9">
      <t>ヒ</t>
    </rPh>
    <rPh sb="14" eb="15">
      <t>ネン</t>
    </rPh>
    <rPh sb="16" eb="17">
      <t>ガツ</t>
    </rPh>
    <rPh sb="19" eb="20">
      <t>ヒ</t>
    </rPh>
    <phoneticPr fontId="4"/>
  </si>
  <si>
    <t>㈱ウエストエネルギーソリューション　出力抑制保証係　担当者宛</t>
    <rPh sb="24" eb="25">
      <t>カカリ</t>
    </rPh>
    <rPh sb="26" eb="29">
      <t>タントウシャ</t>
    </rPh>
    <rPh sb="29" eb="30">
      <t>アテ</t>
    </rPh>
    <phoneticPr fontId="4"/>
  </si>
  <si>
    <t>2026年4月末日必着</t>
    <rPh sb="4" eb="5">
      <t>ネン</t>
    </rPh>
    <rPh sb="6" eb="7">
      <t>ガツ</t>
    </rPh>
    <rPh sb="7" eb="8">
      <t>マツ</t>
    </rPh>
    <rPh sb="8" eb="9">
      <t>ヒ</t>
    </rPh>
    <rPh sb="9" eb="11">
      <t>ヒッチャク</t>
    </rPh>
    <phoneticPr fontId="4"/>
  </si>
  <si>
    <t>ｳｴｽﾄｴﾈﾙｷﾞｰｿﾘｭｰｼｮﾝ</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</si>
</sst>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yyyy/m/d;@"/>
    <numFmt numFmtId="177" formatCode="yyyy&quot;年&quot;m&quot;月&quot;;@"/>
    <numFmt numFmtId="178" formatCode="[$-F800]dddd\,\ mmmm\ dd\,\ yyyy"/>
    <numFmt numFmtId="179" formatCode="#,##0_);[Red]\(#,##0\)"/>
    <numFmt numFmtId="180" formatCode="#,##0.000_);[Red]\(#,##0.000\)"/>
    <numFmt numFmtId="181" formatCode="#,##0.0_ ;[Red]\-#,##0.0\ "/>
    <numFmt numFmtId="182" formatCode="0.0%"/>
    <numFmt numFmtId="183" formatCode="0.000"/>
    <numFmt numFmtId="184" formatCode="0.00&quot;kWh&quot;"/>
    <numFmt numFmtId="185" formatCode="#,##0.000;[Red]\-#,##0.000"/>
    <numFmt numFmtId="186" formatCode="#,##0.0_);[Red]\(#,##0.0\)"/>
    <numFmt numFmtId="187" formatCode="#,##0.000_ "/>
  </numFmts>
  <fonts count="2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sz val="11"/>
      <name val="游ゴシック"/>
      <family val="3"/>
      <charset val="128"/>
      <scheme val="minor"/>
    </font>
    <font>
      <sz val="11"/>
      <color rgb="FFFF0000"/>
      <name val="游ゴシック"/>
      <family val="3"/>
      <charset val="128"/>
      <scheme val="minor"/>
    </font>
    <font>
      <sz val="11"/>
      <color theme="0" tint="-0.34998626667073579"/>
      <name val="游ゴシック"/>
      <family val="3"/>
      <charset val="128"/>
      <scheme val="minor"/>
    </font>
    <font>
      <b/>
      <sz val="22"/>
      <color theme="1"/>
      <name val="游ゴシック"/>
      <family val="3"/>
      <charset val="128"/>
      <scheme val="minor"/>
    </font>
    <font>
      <b/>
      <sz val="14"/>
      <color theme="1"/>
      <name val="游ゴシック"/>
      <family val="3"/>
      <charset val="128"/>
      <scheme val="minor"/>
    </font>
    <font>
      <b/>
      <sz val="14"/>
      <color rgb="FFFFFF00"/>
      <name val="游ゴシック"/>
      <family val="3"/>
      <charset val="128"/>
      <scheme val="minor"/>
    </font>
    <font>
      <sz val="11"/>
      <color rgb="FFFFFF00"/>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b/>
      <sz val="11"/>
      <name val="游ゴシック"/>
      <family val="3"/>
      <charset val="128"/>
      <scheme val="minor"/>
    </font>
    <font>
      <sz val="12"/>
      <color theme="1"/>
      <name val="游ゴシック"/>
      <family val="3"/>
      <charset val="128"/>
      <scheme val="minor"/>
    </font>
    <font>
      <sz val="11"/>
      <color rgb="FFFF0000"/>
      <name val="游ゴシック"/>
      <family val="3"/>
      <charset val="128"/>
    </font>
    <font>
      <sz val="11"/>
      <color theme="5"/>
      <name val="游ゴシック"/>
      <family val="3"/>
      <charset val="128"/>
      <scheme val="minor"/>
    </font>
    <font>
      <sz val="11"/>
      <name val="游ゴシック"/>
      <family val="3"/>
      <charset val="128"/>
    </font>
    <font>
      <b/>
      <sz val="11"/>
      <color rgb="FFFFFF00"/>
      <name val="游ゴシック"/>
      <family val="3"/>
      <charset val="128"/>
      <scheme val="minor"/>
    </font>
    <font>
      <sz val="9"/>
      <color rgb="FFFF0000"/>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sz val="12"/>
      <name val="游ゴシック"/>
      <family val="3"/>
      <charset val="128"/>
      <scheme val="minor"/>
    </font>
    <font>
      <b/>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CCFF"/>
        <bgColor indexed="64"/>
      </patternFill>
    </fill>
  </fills>
  <borders count="61">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indexed="64"/>
      </top>
      <bottom/>
      <diagonal/>
    </border>
    <border>
      <left style="thin">
        <color auto="1"/>
      </left>
      <right style="medium">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diagonal/>
    </border>
    <border>
      <left style="medium">
        <color auto="1"/>
      </left>
      <right/>
      <top/>
      <bottom/>
      <diagonal/>
    </border>
    <border>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medium">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bottom style="dashDot">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dotted">
        <color auto="1"/>
      </left>
      <right/>
      <top style="thin">
        <color auto="1"/>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2">
    <xf numFmtId="0" fontId="0" fillId="0" borderId="0" xfId="0">
      <alignment vertical="center"/>
    </xf>
    <xf numFmtId="14" fontId="0" fillId="0" borderId="0" xfId="0" applyNumberFormat="1">
      <alignment vertical="center"/>
    </xf>
    <xf numFmtId="0" fontId="0" fillId="0" borderId="2" xfId="0" applyBorder="1">
      <alignment vertical="center"/>
    </xf>
    <xf numFmtId="14" fontId="0" fillId="0" borderId="3" xfId="0" applyNumberFormat="1" applyBorder="1" applyAlignment="1">
      <alignment horizontal="left" vertical="center"/>
    </xf>
    <xf numFmtId="0" fontId="0" fillId="0" borderId="3" xfId="0" applyBorder="1">
      <alignment vertical="center"/>
    </xf>
    <xf numFmtId="14" fontId="0" fillId="0" borderId="3" xfId="0" applyNumberFormat="1" applyBorder="1">
      <alignment vertical="center"/>
    </xf>
    <xf numFmtId="0" fontId="0" fillId="0" borderId="7" xfId="0" applyBorder="1">
      <alignment vertical="center"/>
    </xf>
    <xf numFmtId="0" fontId="6" fillId="0" borderId="8" xfId="0" applyFont="1" applyBorder="1">
      <alignment vertical="center"/>
    </xf>
    <xf numFmtId="0" fontId="6" fillId="0" borderId="9" xfId="0" applyFont="1" applyBorder="1">
      <alignment vertical="center"/>
    </xf>
    <xf numFmtId="0" fontId="0" fillId="0" borderId="9" xfId="0" applyBorder="1">
      <alignment vertical="center"/>
    </xf>
    <xf numFmtId="14" fontId="6" fillId="0" borderId="9" xfId="0" applyNumberFormat="1" applyFont="1" applyBorder="1">
      <alignment vertical="center"/>
    </xf>
    <xf numFmtId="0" fontId="6" fillId="2" borderId="9" xfId="0" applyFont="1" applyFill="1" applyBorder="1" applyAlignment="1">
      <alignment horizontal="center" vertical="center"/>
    </xf>
    <xf numFmtId="0" fontId="8" fillId="0" borderId="8" xfId="0" applyFont="1" applyBorder="1">
      <alignment vertical="center"/>
    </xf>
    <xf numFmtId="2" fontId="6" fillId="0" borderId="9" xfId="0" applyNumberFormat="1" applyFont="1" applyBorder="1">
      <alignment vertical="center"/>
    </xf>
    <xf numFmtId="0" fontId="6" fillId="0" borderId="9" xfId="0" applyFont="1" applyBorder="1" applyAlignment="1">
      <alignment horizontal="center" vertical="center" shrinkToFit="1"/>
    </xf>
    <xf numFmtId="0" fontId="8" fillId="0" borderId="0" xfId="0" applyFont="1">
      <alignment vertical="center"/>
    </xf>
    <xf numFmtId="0" fontId="8" fillId="0" borderId="9" xfId="0" applyFont="1" applyBorder="1">
      <alignment vertical="center"/>
    </xf>
    <xf numFmtId="0" fontId="6" fillId="0" borderId="9" xfId="0" applyFont="1" applyBorder="1" applyAlignment="1">
      <alignment horizontal="left" vertical="center"/>
    </xf>
    <xf numFmtId="0" fontId="0" fillId="0" borderId="0" xfId="0" applyAlignment="1">
      <alignment horizontal="center" vertical="center"/>
    </xf>
    <xf numFmtId="0" fontId="10"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right"/>
    </xf>
    <xf numFmtId="0" fontId="6" fillId="0" borderId="16" xfId="0" applyFont="1" applyBorder="1" applyAlignment="1"/>
    <xf numFmtId="0" fontId="14" fillId="0" borderId="0" xfId="0" applyFont="1">
      <alignment vertical="center"/>
    </xf>
    <xf numFmtId="0" fontId="8" fillId="0" borderId="27" xfId="0" applyFont="1" applyBorder="1">
      <alignment vertical="center"/>
    </xf>
    <xf numFmtId="0" fontId="8" fillId="0" borderId="27" xfId="0" applyFont="1" applyBorder="1" applyAlignment="1">
      <alignment horizontal="left" vertical="center"/>
    </xf>
    <xf numFmtId="0" fontId="8" fillId="0" borderId="34" xfId="0" applyFont="1" applyBorder="1">
      <alignment vertical="center"/>
    </xf>
    <xf numFmtId="0" fontId="5" fillId="3" borderId="38" xfId="0" applyFont="1" applyFill="1" applyBorder="1" applyAlignment="1">
      <alignment horizontal="left" vertical="center"/>
    </xf>
    <xf numFmtId="184" fontId="5" fillId="0" borderId="0" xfId="0" applyNumberFormat="1" applyFont="1" applyAlignment="1">
      <alignment horizontal="right" vertical="center"/>
    </xf>
    <xf numFmtId="0" fontId="5" fillId="0" borderId="0" xfId="0" applyFont="1" applyAlignment="1">
      <alignment horizontal="right" vertical="center"/>
    </xf>
    <xf numFmtId="0" fontId="6" fillId="0" borderId="0" xfId="0" applyFont="1" applyAlignment="1">
      <alignment horizontal="left" vertical="center"/>
    </xf>
    <xf numFmtId="185" fontId="18" fillId="0" borderId="0" xfId="0" applyNumberFormat="1" applyFont="1" applyAlignment="1">
      <alignment horizontal="right" vertical="center"/>
    </xf>
    <xf numFmtId="0" fontId="16" fillId="0" borderId="20" xfId="0" applyFont="1" applyBorder="1" applyAlignment="1">
      <alignment horizontal="justify" vertical="center" wrapText="1"/>
    </xf>
    <xf numFmtId="0" fontId="16" fillId="0" borderId="53" xfId="0" applyFont="1" applyBorder="1" applyAlignment="1">
      <alignment wrapText="1"/>
    </xf>
    <xf numFmtId="0" fontId="6" fillId="0" borderId="54" xfId="0" applyFont="1" applyBorder="1">
      <alignment vertical="center"/>
    </xf>
    <xf numFmtId="0" fontId="8" fillId="0" borderId="3" xfId="0" applyFont="1" applyBorder="1">
      <alignment vertical="center"/>
    </xf>
    <xf numFmtId="0" fontId="6" fillId="0" borderId="9" xfId="0" applyFont="1" applyBorder="1" applyAlignment="1">
      <alignment horizontal="center" vertical="center"/>
    </xf>
    <xf numFmtId="0" fontId="22" fillId="0" borderId="9" xfId="0" applyFont="1" applyBorder="1">
      <alignment vertical="center"/>
    </xf>
    <xf numFmtId="176" fontId="0" fillId="0" borderId="0" xfId="0" applyNumberFormat="1">
      <alignment vertical="center"/>
    </xf>
    <xf numFmtId="176" fontId="0" fillId="0" borderId="3" xfId="0" applyNumberFormat="1" applyBorder="1">
      <alignment vertical="center"/>
    </xf>
    <xf numFmtId="176" fontId="8" fillId="0" borderId="9" xfId="0" applyNumberFormat="1" applyFont="1" applyBorder="1">
      <alignment vertical="center"/>
    </xf>
    <xf numFmtId="176" fontId="6" fillId="0" borderId="9" xfId="0" applyNumberFormat="1" applyFont="1" applyBorder="1">
      <alignment vertical="center"/>
    </xf>
    <xf numFmtId="0" fontId="9" fillId="4" borderId="9" xfId="0" applyFont="1" applyFill="1" applyBorder="1">
      <alignment vertical="center"/>
    </xf>
    <xf numFmtId="14" fontId="9" fillId="4" borderId="9" xfId="0" applyNumberFormat="1" applyFont="1" applyFill="1" applyBorder="1">
      <alignment vertical="center"/>
    </xf>
    <xf numFmtId="2" fontId="9" fillId="4" borderId="9" xfId="0" applyNumberFormat="1" applyFont="1" applyFill="1" applyBorder="1">
      <alignment vertical="center"/>
    </xf>
    <xf numFmtId="176" fontId="9" fillId="4" borderId="9" xfId="0" applyNumberFormat="1" applyFont="1" applyFill="1" applyBorder="1">
      <alignment vertical="center"/>
    </xf>
    <xf numFmtId="0" fontId="9" fillId="4" borderId="9" xfId="0" applyFont="1" applyFill="1" applyBorder="1" applyAlignment="1">
      <alignment horizontal="center" vertical="center" shrinkToFit="1"/>
    </xf>
    <xf numFmtId="0" fontId="9" fillId="4" borderId="9" xfId="0" applyFont="1" applyFill="1" applyBorder="1" applyAlignment="1">
      <alignment horizontal="left" vertical="center"/>
    </xf>
    <xf numFmtId="176" fontId="5" fillId="2" borderId="1"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0" fontId="8" fillId="4" borderId="9" xfId="0" applyFont="1" applyFill="1" applyBorder="1">
      <alignment vertical="center"/>
    </xf>
    <xf numFmtId="0" fontId="8" fillId="4" borderId="8" xfId="0" applyFont="1" applyFill="1" applyBorder="1">
      <alignment vertical="center"/>
    </xf>
    <xf numFmtId="14" fontId="8" fillId="4" borderId="9" xfId="0" applyNumberFormat="1" applyFont="1" applyFill="1" applyBorder="1">
      <alignment vertical="center"/>
    </xf>
    <xf numFmtId="0" fontId="8" fillId="4" borderId="7" xfId="0" applyFont="1" applyFill="1" applyBorder="1">
      <alignment vertical="center"/>
    </xf>
    <xf numFmtId="185" fontId="18" fillId="0" borderId="3" xfId="0" applyNumberFormat="1" applyFont="1" applyBorder="1">
      <alignment vertical="center"/>
    </xf>
    <xf numFmtId="0" fontId="8" fillId="5" borderId="8" xfId="0" applyFont="1" applyFill="1" applyBorder="1">
      <alignment vertical="center"/>
    </xf>
    <xf numFmtId="0" fontId="15" fillId="0" borderId="24" xfId="0" applyFont="1" applyBorder="1" applyAlignment="1">
      <alignment horizontal="center" vertical="center" wrapText="1"/>
    </xf>
    <xf numFmtId="0" fontId="16" fillId="0" borderId="24" xfId="0" applyFont="1" applyBorder="1" applyAlignment="1">
      <alignment wrapText="1"/>
    </xf>
    <xf numFmtId="0" fontId="12" fillId="0" borderId="0" xfId="0" applyFont="1">
      <alignment vertical="center"/>
    </xf>
    <xf numFmtId="0" fontId="6" fillId="0" borderId="0" xfId="0" applyFont="1" applyProtection="1">
      <alignment vertical="center"/>
      <protection locked="0"/>
    </xf>
    <xf numFmtId="0" fontId="14" fillId="0" borderId="0" xfId="0" applyFont="1" applyProtection="1">
      <alignment vertical="center"/>
      <protection locked="0"/>
    </xf>
    <xf numFmtId="0" fontId="21" fillId="0" borderId="0" xfId="0" applyFont="1">
      <alignment vertical="center"/>
    </xf>
    <xf numFmtId="0" fontId="18" fillId="0" borderId="55" xfId="0" applyFont="1" applyBorder="1" applyAlignment="1">
      <alignment horizontal="center" vertical="center"/>
    </xf>
    <xf numFmtId="0" fontId="23" fillId="0" borderId="38" xfId="0" applyFont="1" applyBorder="1" applyProtection="1">
      <alignment vertical="center"/>
      <protection locked="0"/>
    </xf>
    <xf numFmtId="0" fontId="23" fillId="0" borderId="56" xfId="0" applyFont="1" applyBorder="1" applyProtection="1">
      <alignment vertical="center"/>
      <protection locked="0"/>
    </xf>
    <xf numFmtId="0" fontId="21" fillId="0" borderId="0" xfId="0" applyFont="1" applyProtection="1">
      <alignment vertical="center"/>
      <protection locked="0"/>
    </xf>
    <xf numFmtId="0" fontId="10" fillId="0" borderId="0" xfId="0" applyFont="1" applyProtection="1">
      <alignment vertical="center"/>
      <protection locked="0"/>
    </xf>
    <xf numFmtId="0" fontId="25" fillId="0" borderId="0" xfId="0" applyFont="1">
      <alignment vertical="center"/>
    </xf>
    <xf numFmtId="0" fontId="25" fillId="0" borderId="0" xfId="0" applyFont="1" applyProtection="1">
      <alignment vertical="center"/>
      <protection locked="0"/>
    </xf>
    <xf numFmtId="0" fontId="21"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14" fontId="8" fillId="0" borderId="0" xfId="0" applyNumberFormat="1" applyFont="1">
      <alignment vertical="center"/>
    </xf>
    <xf numFmtId="38" fontId="8" fillId="0" borderId="0" xfId="1" applyFont="1" applyFill="1" applyProtection="1">
      <alignment vertical="center"/>
    </xf>
    <xf numFmtId="182" fontId="8" fillId="0" borderId="0" xfId="2" applyNumberFormat="1" applyFont="1" applyFill="1" applyProtection="1">
      <alignment vertical="center"/>
    </xf>
    <xf numFmtId="183" fontId="8" fillId="0" borderId="0" xfId="0" applyNumberFormat="1" applyFont="1">
      <alignment vertical="center"/>
    </xf>
    <xf numFmtId="183" fontId="8" fillId="0" borderId="0" xfId="1" applyNumberFormat="1" applyFont="1" applyFill="1" applyProtection="1">
      <alignment vertical="center"/>
    </xf>
    <xf numFmtId="0" fontId="8" fillId="0" borderId="0" xfId="0" applyFont="1" applyProtection="1">
      <alignment vertical="center"/>
      <protection locked="0"/>
    </xf>
    <xf numFmtId="0" fontId="6" fillId="0" borderId="8" xfId="0" applyFont="1" applyBorder="1" applyAlignment="1">
      <alignment horizontal="center" vertical="center"/>
    </xf>
    <xf numFmtId="0" fontId="0" fillId="0" borderId="28" xfId="0" applyBorder="1" applyAlignment="1">
      <alignment horizontal="center" vertical="center" shrinkToFit="1"/>
    </xf>
    <xf numFmtId="0" fontId="0" fillId="0" borderId="9" xfId="0" applyBorder="1" applyAlignment="1">
      <alignment horizontal="center" vertical="center" shrinkToFit="1"/>
    </xf>
    <xf numFmtId="0" fontId="0" fillId="0" borderId="9" xfId="0" applyBorder="1" applyAlignment="1">
      <alignment vertical="center" shrinkToFit="1"/>
    </xf>
    <xf numFmtId="182" fontId="0" fillId="0" borderId="9" xfId="3" applyNumberFormat="1" applyFont="1" applyBorder="1" applyAlignment="1">
      <alignment vertical="center" shrinkToFit="1"/>
    </xf>
    <xf numFmtId="0" fontId="6" fillId="0" borderId="8" xfId="0" applyFont="1" applyBorder="1" applyAlignment="1">
      <alignment horizontal="center" vertical="center" shrinkToFit="1"/>
    </xf>
    <xf numFmtId="0" fontId="8" fillId="6" borderId="8" xfId="0" applyFont="1" applyFill="1" applyBorder="1">
      <alignment vertical="center"/>
    </xf>
    <xf numFmtId="0" fontId="8" fillId="6" borderId="9" xfId="0" applyFont="1" applyFill="1" applyBorder="1">
      <alignment vertical="center"/>
    </xf>
    <xf numFmtId="0" fontId="0" fillId="6" borderId="9" xfId="0" applyFill="1" applyBorder="1">
      <alignment vertical="center"/>
    </xf>
    <xf numFmtId="0" fontId="9" fillId="4" borderId="8" xfId="0" quotePrefix="1" applyFont="1" applyFill="1" applyBorder="1">
      <alignment vertical="center"/>
    </xf>
    <xf numFmtId="0" fontId="9" fillId="4" borderId="9" xfId="0" quotePrefix="1" applyFont="1" applyFill="1" applyBorder="1">
      <alignment vertical="center"/>
    </xf>
    <xf numFmtId="0" fontId="9" fillId="4" borderId="8" xfId="0" applyFont="1" applyFill="1" applyBorder="1">
      <alignment vertical="center"/>
    </xf>
    <xf numFmtId="0" fontId="19" fillId="0" borderId="15"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5" fillId="0" borderId="13" xfId="0" applyFont="1" applyBorder="1" applyAlignment="1">
      <alignment horizontal="center" vertical="center" wrapText="1"/>
    </xf>
    <xf numFmtId="0" fontId="15" fillId="0" borderId="24" xfId="0" applyFont="1" applyBorder="1" applyAlignment="1">
      <alignment horizontal="center" vertical="center" wrapText="1"/>
    </xf>
    <xf numFmtId="0" fontId="19" fillId="0" borderId="46"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7" xfId="0" applyFont="1" applyBorder="1" applyAlignment="1" applyProtection="1">
      <alignment horizontal="center" vertical="center"/>
      <protection locked="0"/>
    </xf>
    <xf numFmtId="0" fontId="19" fillId="0" borderId="58" xfId="0" applyFont="1" applyBorder="1" applyAlignment="1" applyProtection="1">
      <alignment horizontal="center" vertical="center"/>
      <protection locked="0"/>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1" fillId="0" borderId="0" xfId="0" applyFont="1" applyAlignment="1">
      <alignment horizontal="center" vertical="center"/>
    </xf>
    <xf numFmtId="0" fontId="13" fillId="0" borderId="0" xfId="0" applyFont="1">
      <alignment vertical="center"/>
    </xf>
    <xf numFmtId="0" fontId="25" fillId="0" borderId="0" xfId="0" applyFont="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8" xfId="0" applyFont="1" applyBorder="1" applyAlignment="1">
      <alignment horizontal="center" vertical="center"/>
    </xf>
    <xf numFmtId="178" fontId="6" fillId="0" borderId="9" xfId="0" applyNumberFormat="1" applyFont="1" applyBorder="1" applyAlignment="1">
      <alignment horizontal="distributed" vertical="center"/>
    </xf>
    <xf numFmtId="2" fontId="6" fillId="0" borderId="9" xfId="0" applyNumberFormat="1" applyFont="1" applyBorder="1" applyAlignment="1">
      <alignment horizontal="center"/>
    </xf>
    <xf numFmtId="2" fontId="6" fillId="0" borderId="12" xfId="0" applyNumberFormat="1"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right" vertical="center"/>
    </xf>
    <xf numFmtId="0" fontId="6" fillId="0" borderId="12" xfId="0" applyFont="1" applyBorder="1" applyAlignment="1">
      <alignment horizontal="right" vertical="center"/>
    </xf>
    <xf numFmtId="0" fontId="15" fillId="0" borderId="14" xfId="0" applyFont="1" applyBorder="1" applyAlignment="1">
      <alignment horizontal="center"/>
    </xf>
    <xf numFmtId="0" fontId="15" fillId="0" borderId="4" xfId="0" applyFont="1" applyBorder="1" applyAlignment="1">
      <alignment horizontal="center"/>
    </xf>
    <xf numFmtId="0" fontId="6" fillId="0" borderId="12" xfId="0" applyFont="1" applyBorder="1" applyAlignment="1">
      <alignment horizontal="center" vertical="center"/>
    </xf>
    <xf numFmtId="0" fontId="6" fillId="0" borderId="15" xfId="0" applyFont="1" applyBorder="1" applyAlignment="1">
      <alignment horizontal="center"/>
    </xf>
    <xf numFmtId="0" fontId="6" fillId="0" borderId="16" xfId="0" applyFont="1" applyBorder="1" applyAlignment="1">
      <alignment horizontal="center"/>
    </xf>
    <xf numFmtId="0" fontId="15" fillId="0" borderId="2" xfId="0" applyFont="1" applyBorder="1" applyAlignment="1">
      <alignment horizontal="center" wrapText="1"/>
    </xf>
    <xf numFmtId="0" fontId="15" fillId="0" borderId="5" xfId="0" applyFont="1" applyBorder="1" applyAlignment="1">
      <alignment horizontal="center" wrapText="1"/>
    </xf>
    <xf numFmtId="0" fontId="15" fillId="0" borderId="17" xfId="0" applyFont="1" applyBorder="1" applyAlignment="1">
      <alignment horizontal="center" wrapText="1"/>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shrinkToFit="1"/>
    </xf>
    <xf numFmtId="177" fontId="6" fillId="0" borderId="9" xfId="0" applyNumberFormat="1" applyFont="1" applyBorder="1" applyAlignment="1">
      <alignment horizontal="center" vertical="center"/>
    </xf>
    <xf numFmtId="179" fontId="6" fillId="0" borderId="7" xfId="0" applyNumberFormat="1" applyFont="1" applyBorder="1" applyAlignment="1">
      <alignment horizontal="center" vertical="center"/>
    </xf>
    <xf numFmtId="179" fontId="6" fillId="0" borderId="10" xfId="0" applyNumberFormat="1" applyFont="1" applyBorder="1" applyAlignment="1">
      <alignment horizontal="center" vertical="center"/>
    </xf>
    <xf numFmtId="186" fontId="6" fillId="0" borderId="16" xfId="0" applyNumberFormat="1" applyFont="1" applyBorder="1" applyAlignment="1">
      <alignment horizontal="center" vertical="center"/>
    </xf>
    <xf numFmtId="186" fontId="6" fillId="0" borderId="20" xfId="0" applyNumberFormat="1" applyFont="1" applyBorder="1" applyAlignment="1">
      <alignment horizontal="center" vertical="center"/>
    </xf>
    <xf numFmtId="186" fontId="6" fillId="0" borderId="13" xfId="0" applyNumberFormat="1" applyFont="1" applyBorder="1" applyAlignment="1">
      <alignment horizontal="center" vertical="center"/>
    </xf>
    <xf numFmtId="186" fontId="6" fillId="0" borderId="24" xfId="0" applyNumberFormat="1" applyFont="1" applyBorder="1" applyAlignment="1">
      <alignment horizontal="center" vertical="center"/>
    </xf>
    <xf numFmtId="187" fontId="6" fillId="0" borderId="15" xfId="0" applyNumberFormat="1" applyFont="1" applyBorder="1" applyAlignment="1">
      <alignment horizontal="center" vertical="center"/>
    </xf>
    <xf numFmtId="187" fontId="6" fillId="0" borderId="16" xfId="0" applyNumberFormat="1" applyFont="1" applyBorder="1" applyAlignment="1">
      <alignment horizontal="center" vertical="center"/>
    </xf>
    <xf numFmtId="187" fontId="6" fillId="0" borderId="23" xfId="0" applyNumberFormat="1" applyFont="1" applyBorder="1" applyAlignment="1">
      <alignment horizontal="center" vertical="center"/>
    </xf>
    <xf numFmtId="187" fontId="6" fillId="0" borderId="13" xfId="0" applyNumberFormat="1" applyFont="1" applyBorder="1" applyAlignment="1">
      <alignment horizontal="center" vertical="center"/>
    </xf>
    <xf numFmtId="180" fontId="6" fillId="0" borderId="9" xfId="0" applyNumberFormat="1" applyFont="1" applyBorder="1" applyAlignment="1">
      <alignment horizontal="center" vertical="center"/>
    </xf>
    <xf numFmtId="180" fontId="6" fillId="0" borderId="12" xfId="0" applyNumberFormat="1" applyFont="1" applyBorder="1" applyAlignment="1">
      <alignment horizontal="center" vertical="center"/>
    </xf>
    <xf numFmtId="40" fontId="6" fillId="0" borderId="7" xfId="1" applyNumberFormat="1" applyFont="1" applyBorder="1" applyAlignment="1" applyProtection="1">
      <alignment horizontal="center" vertical="center"/>
    </xf>
    <xf numFmtId="40" fontId="6" fillId="0" borderId="12" xfId="1" applyNumberFormat="1" applyFont="1" applyBorder="1" applyAlignment="1" applyProtection="1">
      <alignment horizontal="center" vertical="center"/>
    </xf>
    <xf numFmtId="38" fontId="6" fillId="0" borderId="27" xfId="1" applyFont="1" applyBorder="1" applyAlignment="1" applyProtection="1">
      <alignment horizontal="center" vertical="center"/>
    </xf>
    <xf numFmtId="0" fontId="17" fillId="0" borderId="7" xfId="0" applyFont="1" applyBorder="1" applyAlignment="1">
      <alignment horizontal="center"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177" fontId="8" fillId="0" borderId="12" xfId="0" applyNumberFormat="1" applyFont="1" applyBorder="1" applyAlignment="1">
      <alignment horizontal="center" vertical="center" shrinkToFit="1"/>
    </xf>
    <xf numFmtId="177" fontId="8" fillId="0" borderId="28" xfId="0" applyNumberFormat="1" applyFont="1" applyBorder="1" applyAlignment="1">
      <alignment horizontal="center" vertical="center" shrinkToFit="1"/>
    </xf>
    <xf numFmtId="177" fontId="8" fillId="0" borderId="8" xfId="0" applyNumberFormat="1" applyFont="1" applyBorder="1" applyAlignment="1">
      <alignment horizontal="center" vertical="center" shrinkToFit="1"/>
    </xf>
    <xf numFmtId="0" fontId="8" fillId="0" borderId="9" xfId="0" applyFont="1" applyBorder="1" applyAlignment="1">
      <alignment horizontal="center" vertical="center"/>
    </xf>
    <xf numFmtId="0" fontId="8" fillId="0" borderId="12" xfId="0" applyFont="1" applyBorder="1" applyAlignment="1">
      <alignment horizontal="center" vertical="center"/>
    </xf>
    <xf numFmtId="179" fontId="8" fillId="0" borderId="7" xfId="1" applyNumberFormat="1" applyFont="1" applyBorder="1" applyAlignment="1" applyProtection="1">
      <alignment horizontal="center" vertical="center" shrinkToFit="1"/>
      <protection locked="0"/>
    </xf>
    <xf numFmtId="179" fontId="8" fillId="0" borderId="10" xfId="1" applyNumberFormat="1" applyFont="1" applyBorder="1" applyAlignment="1" applyProtection="1">
      <alignment horizontal="center" vertical="center" shrinkToFit="1"/>
      <protection locked="0"/>
    </xf>
    <xf numFmtId="186" fontId="8" fillId="0" borderId="28" xfId="0" applyNumberFormat="1" applyFont="1" applyBorder="1" applyAlignment="1">
      <alignment horizontal="center" vertical="center"/>
    </xf>
    <xf numFmtId="186" fontId="8" fillId="0" borderId="8" xfId="0" applyNumberFormat="1" applyFont="1" applyBorder="1" applyAlignment="1">
      <alignment horizontal="center" vertical="center"/>
    </xf>
    <xf numFmtId="187" fontId="6" fillId="0" borderId="12" xfId="0" applyNumberFormat="1" applyFont="1" applyBorder="1" applyAlignment="1">
      <alignment horizontal="center" vertical="center"/>
    </xf>
    <xf numFmtId="187" fontId="6" fillId="0" borderId="28" xfId="0" applyNumberFormat="1" applyFont="1" applyBorder="1" applyAlignment="1">
      <alignment horizontal="center" vertical="center"/>
    </xf>
    <xf numFmtId="180" fontId="8" fillId="0" borderId="9" xfId="1" applyNumberFormat="1" applyFont="1" applyFill="1" applyBorder="1" applyAlignment="1" applyProtection="1">
      <alignment horizontal="center" vertical="center" shrinkToFit="1"/>
    </xf>
    <xf numFmtId="180" fontId="8" fillId="0" borderId="12" xfId="1" applyNumberFormat="1" applyFont="1" applyFill="1" applyBorder="1" applyAlignment="1" applyProtection="1">
      <alignment horizontal="center" vertical="center" shrinkToFit="1"/>
    </xf>
    <xf numFmtId="181" fontId="8" fillId="0" borderId="29" xfId="0" applyNumberFormat="1" applyFont="1" applyBorder="1" applyAlignment="1" applyProtection="1">
      <alignment horizontal="center" vertical="center" shrinkToFit="1"/>
      <protection locked="0"/>
    </xf>
    <xf numFmtId="181" fontId="8" fillId="0" borderId="28" xfId="0" applyNumberFormat="1" applyFont="1" applyBorder="1" applyAlignment="1" applyProtection="1">
      <alignment horizontal="center" vertical="center" shrinkToFit="1"/>
      <protection locked="0"/>
    </xf>
    <xf numFmtId="38" fontId="8" fillId="0" borderId="29" xfId="1" applyFont="1" applyFill="1" applyBorder="1" applyAlignment="1" applyProtection="1">
      <alignment horizontal="center" vertical="center"/>
    </xf>
    <xf numFmtId="38" fontId="8" fillId="0" borderId="28" xfId="1" applyFont="1" applyFill="1" applyBorder="1" applyAlignment="1" applyProtection="1">
      <alignment horizontal="center" vertical="center"/>
    </xf>
    <xf numFmtId="186" fontId="8" fillId="0" borderId="29" xfId="0" applyNumberFormat="1" applyFont="1" applyBorder="1" applyAlignment="1">
      <alignment horizontal="center" vertical="center"/>
    </xf>
    <xf numFmtId="179" fontId="8" fillId="0" borderId="30" xfId="1" applyNumberFormat="1" applyFont="1" applyBorder="1" applyAlignment="1" applyProtection="1">
      <alignment horizontal="center" vertical="center" shrinkToFit="1"/>
      <protection locked="0"/>
    </xf>
    <xf numFmtId="179" fontId="8" fillId="0" borderId="31" xfId="1" applyNumberFormat="1" applyFont="1" applyBorder="1" applyAlignment="1" applyProtection="1">
      <alignment horizontal="center" vertical="center" shrinkToFit="1"/>
      <protection locked="0"/>
    </xf>
    <xf numFmtId="181" fontId="8" fillId="0" borderId="32" xfId="0" applyNumberFormat="1" applyFont="1" applyBorder="1" applyAlignment="1" applyProtection="1">
      <alignment horizontal="center" vertical="center" shrinkToFit="1"/>
      <protection locked="0"/>
    </xf>
    <xf numFmtId="181" fontId="8" fillId="0" borderId="33" xfId="0" applyNumberFormat="1" applyFont="1" applyBorder="1" applyAlignment="1" applyProtection="1">
      <alignment horizontal="center" vertical="center" shrinkToFit="1"/>
      <protection locked="0"/>
    </xf>
    <xf numFmtId="0" fontId="24" fillId="0" borderId="16" xfId="0" applyFont="1" applyBorder="1" applyAlignment="1">
      <alignment horizontal="left" vertical="center" wrapText="1"/>
    </xf>
    <xf numFmtId="0" fontId="24" fillId="0" borderId="0" xfId="0" applyFont="1" applyAlignment="1">
      <alignment horizontal="left" vertical="center" wrapText="1"/>
    </xf>
    <xf numFmtId="0" fontId="5" fillId="0" borderId="16" xfId="0" applyFont="1" applyBorder="1" applyAlignment="1">
      <alignment horizontal="right" vertical="center"/>
    </xf>
    <xf numFmtId="0" fontId="5" fillId="0" borderId="35" xfId="0" applyFont="1" applyBorder="1" applyAlignment="1">
      <alignment horizontal="right" vertical="center"/>
    </xf>
    <xf numFmtId="38" fontId="5" fillId="3" borderId="36" xfId="1" applyFont="1" applyFill="1" applyBorder="1" applyAlignment="1" applyProtection="1">
      <alignment horizontal="center" vertical="center"/>
    </xf>
    <xf numFmtId="38" fontId="5" fillId="3" borderId="37" xfId="1" applyFont="1" applyFill="1" applyBorder="1" applyAlignment="1" applyProtection="1">
      <alignment horizontal="center" vertical="center"/>
    </xf>
    <xf numFmtId="0" fontId="15" fillId="0" borderId="15" xfId="0" applyFont="1" applyBorder="1" applyAlignment="1">
      <alignment horizontal="center" vertical="center" textRotation="255" shrinkToFit="1"/>
    </xf>
    <xf numFmtId="0" fontId="15" fillId="0" borderId="16" xfId="0" applyFont="1" applyBorder="1" applyAlignment="1">
      <alignment horizontal="center" vertical="center" textRotation="255" shrinkToFit="1"/>
    </xf>
    <xf numFmtId="0" fontId="15" fillId="0" borderId="11" xfId="0" applyFont="1" applyBorder="1" applyAlignment="1">
      <alignment horizontal="center" vertical="center" textRotation="255" shrinkToFit="1"/>
    </xf>
    <xf numFmtId="0" fontId="15" fillId="0" borderId="0" xfId="0" applyFont="1" applyAlignment="1">
      <alignment horizontal="center" vertical="center" textRotation="255" shrinkToFit="1"/>
    </xf>
    <xf numFmtId="0" fontId="15" fillId="0" borderId="40" xfId="0" applyFont="1" applyBorder="1" applyAlignment="1">
      <alignment horizontal="center" vertical="center" textRotation="255" shrinkToFit="1"/>
    </xf>
    <xf numFmtId="0" fontId="15" fillId="0" borderId="23" xfId="0" applyFont="1" applyBorder="1" applyAlignment="1">
      <alignment horizontal="center" vertical="center" textRotation="255" shrinkToFit="1"/>
    </xf>
    <xf numFmtId="0" fontId="15" fillId="0" borderId="24" xfId="0" applyFont="1" applyBorder="1" applyAlignment="1">
      <alignment horizontal="center" vertical="center" textRotation="255" shrinkToFit="1"/>
    </xf>
    <xf numFmtId="0" fontId="15" fillId="0" borderId="15" xfId="0" applyFont="1" applyBorder="1" applyAlignment="1">
      <alignment horizontal="center" vertical="center" wrapText="1"/>
    </xf>
    <xf numFmtId="0" fontId="15" fillId="0" borderId="20"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9" fillId="0" borderId="47"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6" fillId="0" borderId="13" xfId="0" applyFont="1" applyBorder="1" applyAlignment="1">
      <alignment horizontal="center" vertical="center" wrapText="1"/>
    </xf>
    <xf numFmtId="0" fontId="19" fillId="0" borderId="59" xfId="0" applyFont="1" applyBorder="1" applyAlignment="1" applyProtection="1">
      <alignment horizontal="center" vertical="center"/>
      <protection locked="0"/>
    </xf>
    <xf numFmtId="0" fontId="19" fillId="0" borderId="60" xfId="0" applyFont="1" applyBorder="1" applyAlignment="1" applyProtection="1">
      <alignment horizontal="center" vertical="center"/>
      <protection locked="0"/>
    </xf>
    <xf numFmtId="0" fontId="16" fillId="0" borderId="39" xfId="0" applyFont="1" applyBorder="1" applyAlignment="1">
      <alignment horizontal="center" vertical="center" wrapText="1"/>
    </xf>
    <xf numFmtId="0" fontId="16" fillId="0" borderId="41" xfId="0" applyFont="1" applyBorder="1" applyAlignment="1">
      <alignment horizontal="center" vertical="center" wrapText="1"/>
    </xf>
    <xf numFmtId="0" fontId="6" fillId="0" borderId="45"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19" fillId="0" borderId="46" xfId="0" applyFont="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15" fillId="0" borderId="51"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7" fillId="0" borderId="23"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cellXfs>
  <cellStyles count="4">
    <cellStyle name="パーセント" xfId="3" builtinId="5"/>
    <cellStyle name="パーセント 2" xfId="2" xr:uid="{0BF475A1-F3D0-4942-9A69-1EE5C77205B8}"/>
    <cellStyle name="桁区切り 2" xfId="1" xr:uid="{E00A5AFB-D91F-4B91-9D8E-378679B9A095}"/>
    <cellStyle name="標準" xfId="0" builtinId="0"/>
  </cellStyles>
  <dxfs count="14">
    <dxf>
      <fill>
        <patternFill>
          <bgColor theme="2" tint="-9.9948118533890809E-2"/>
        </patternFill>
      </fill>
    </dxf>
    <dxf>
      <font>
        <color rgb="FF9C0006"/>
      </font>
      <fill>
        <patternFill>
          <bgColor rgb="FFFFC7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9C0006"/>
      </font>
      <fill>
        <patternFill>
          <bgColor rgb="FFFFC7CE"/>
        </patternFill>
      </fill>
    </dxf>
    <dxf>
      <fill>
        <patternFill>
          <bgColor theme="2" tint="-9.9948118533890809E-2"/>
        </patternFill>
      </fill>
    </dxf>
    <dxf>
      <fill>
        <patternFill>
          <bgColor rgb="FFFFC000"/>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ill>
        <patternFill>
          <bgColor rgb="FFFFC000"/>
        </patternFill>
      </fill>
    </dxf>
    <dxf>
      <fill>
        <patternFill>
          <bgColor theme="2" tint="-9.9948118533890809E-2"/>
        </patternFill>
      </fill>
    </dxf>
    <dxf>
      <font>
        <color rgb="FF9C0006"/>
      </font>
      <fill>
        <patternFill>
          <bgColor rgb="FFFFC7CE"/>
        </patternFill>
      </fill>
    </dxf>
  </dxfs>
  <tableStyles count="0" defaultTableStyle="TableStyleMedium2" defaultPivotStyle="PivotStyleLight16"/>
  <colors>
    <mruColors>
      <color rgb="FFCCFF99"/>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zenginkyo.or.jp/abstract/outline/organization/member-01/" TargetMode="External"/></Relationships>
</file>

<file path=xl/drawings/drawing1.xml><?xml version="1.0" encoding="utf-8"?>
<xdr:wsDr xmlns:xdr="http://schemas.openxmlformats.org/drawingml/2006/spreadsheetDrawing" xmlns:a="http://schemas.openxmlformats.org/drawingml/2006/main">
  <xdr:twoCellAnchor>
    <xdr:from>
      <xdr:col>25</xdr:col>
      <xdr:colOff>98480</xdr:colOff>
      <xdr:row>31</xdr:row>
      <xdr:rowOff>86608</xdr:rowOff>
    </xdr:from>
    <xdr:to>
      <xdr:col>34</xdr:col>
      <xdr:colOff>481860</xdr:colOff>
      <xdr:row>36</xdr:row>
      <xdr:rowOff>28997</xdr:rowOff>
    </xdr:to>
    <xdr:sp macro="" textlink="">
      <xdr:nvSpPr>
        <xdr:cNvPr id="2" name="正方形/長方形 1">
          <a:extLst>
            <a:ext uri="{FF2B5EF4-FFF2-40B4-BE49-F238E27FC236}">
              <a16:creationId xmlns:a16="http://schemas.microsoft.com/office/drawing/2014/main" id="{D219BA08-2AAD-48EE-BB30-B1998DFCD81C}"/>
            </a:ext>
          </a:extLst>
        </xdr:cNvPr>
        <xdr:cNvSpPr/>
      </xdr:nvSpPr>
      <xdr:spPr>
        <a:xfrm>
          <a:off x="8571920" y="8697208"/>
          <a:ext cx="8262460" cy="110824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振込口座情報については直接用紙への記入をお願いしております。</a:t>
          </a:r>
          <a:endParaRPr kumimoji="1" lang="en-US" altLang="ja-JP" sz="1800" b="1">
            <a:solidFill>
              <a:srgbClr val="FF0000"/>
            </a:solidFill>
          </a:endParaRPr>
        </a:p>
        <a:p>
          <a:pPr algn="l"/>
          <a:r>
            <a:rPr kumimoji="1" lang="ja-JP" altLang="en-US" sz="1800" b="1">
              <a:solidFill>
                <a:srgbClr val="FF0000"/>
              </a:solidFill>
            </a:rPr>
            <a:t>　記入のお忘れがございませんようお願い申し上げます。</a:t>
          </a:r>
        </a:p>
      </xdr:txBody>
    </xdr:sp>
    <xdr:clientData/>
  </xdr:twoCellAnchor>
  <xdr:twoCellAnchor>
    <xdr:from>
      <xdr:col>25</xdr:col>
      <xdr:colOff>91440</xdr:colOff>
      <xdr:row>36</xdr:row>
      <xdr:rowOff>175260</xdr:rowOff>
    </xdr:from>
    <xdr:to>
      <xdr:col>34</xdr:col>
      <xdr:colOff>471010</xdr:colOff>
      <xdr:row>41</xdr:row>
      <xdr:rowOff>199564</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B25154BE-9CAE-432E-827B-AE1910F51658}"/>
            </a:ext>
          </a:extLst>
        </xdr:cNvPr>
        <xdr:cNvSpPr/>
      </xdr:nvSpPr>
      <xdr:spPr>
        <a:xfrm>
          <a:off x="8564880" y="9951720"/>
          <a:ext cx="8258650" cy="11063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金融機関コード（</a:t>
          </a:r>
          <a:r>
            <a:rPr kumimoji="1" lang="en-US" altLang="ja-JP" sz="1800" b="1">
              <a:solidFill>
                <a:srgbClr val="FF0000"/>
              </a:solidFill>
            </a:rPr>
            <a:t>4</a:t>
          </a:r>
          <a:r>
            <a:rPr kumimoji="1" lang="ja-JP" altLang="en-US" sz="1800" b="1">
              <a:solidFill>
                <a:srgbClr val="FF0000"/>
              </a:solidFill>
            </a:rPr>
            <a:t>ケタ）は「一般社団法人 全国銀行協会（会員一覧）」を参考下さい。</a:t>
          </a:r>
          <a:r>
            <a:rPr kumimoji="1" lang="ja-JP" altLang="en-US" sz="1600" b="1">
              <a:solidFill>
                <a:schemeClr val="accent1"/>
              </a:solidFill>
            </a:rPr>
            <a:t>＜</a:t>
          </a:r>
          <a:r>
            <a:rPr lang="ja-JP" altLang="en-US" sz="1600">
              <a:solidFill>
                <a:schemeClr val="accent1"/>
              </a:solidFill>
              <a:hlinkClick xmlns:r="http://schemas.openxmlformats.org/officeDocument/2006/relationships" r:id="">
                <a:extLst>
                  <a:ext uri="{A12FA001-AC4F-418D-AE19-62706E023703}">
                    <ahyp:hlinkClr xmlns:ahyp="http://schemas.microsoft.com/office/drawing/2018/hyperlinkcolor" val="tx"/>
                  </a:ext>
                </a:extLst>
              </a:hlinkClick>
            </a:rPr>
            <a:t>全銀協の会員一覧 </a:t>
          </a:r>
          <a:r>
            <a:rPr lang="en-US" altLang="ja-JP" sz="1600">
              <a:solidFill>
                <a:schemeClr val="accent1"/>
              </a:solidFill>
              <a:hlinkClick xmlns:r="http://schemas.openxmlformats.org/officeDocument/2006/relationships" r:id="">
                <a:extLst>
                  <a:ext uri="{A12FA001-AC4F-418D-AE19-62706E023703}">
                    <ahyp:hlinkClr xmlns:ahyp="http://schemas.microsoft.com/office/drawing/2018/hyperlinkcolor" val="tx"/>
                  </a:ext>
                </a:extLst>
              </a:hlinkClick>
            </a:rPr>
            <a:t>| </a:t>
          </a:r>
          <a:r>
            <a:rPr lang="ja-JP" altLang="en-US" sz="1600">
              <a:solidFill>
                <a:schemeClr val="accent1"/>
              </a:solidFill>
              <a:hlinkClick xmlns:r="http://schemas.openxmlformats.org/officeDocument/2006/relationships" r:id="">
                <a:extLst>
                  <a:ext uri="{A12FA001-AC4F-418D-AE19-62706E023703}">
                    <ahyp:hlinkClr xmlns:ahyp="http://schemas.microsoft.com/office/drawing/2018/hyperlinkcolor" val="tx"/>
                  </a:ext>
                </a:extLst>
              </a:hlinkClick>
            </a:rPr>
            <a:t>全銀協の組織 </a:t>
          </a:r>
          <a:r>
            <a:rPr lang="en-US" altLang="ja-JP" sz="1600">
              <a:solidFill>
                <a:schemeClr val="accent1"/>
              </a:solidFill>
              <a:hlinkClick xmlns:r="http://schemas.openxmlformats.org/officeDocument/2006/relationships" r:id="">
                <a:extLst>
                  <a:ext uri="{A12FA001-AC4F-418D-AE19-62706E023703}">
                    <ahyp:hlinkClr xmlns:ahyp="http://schemas.microsoft.com/office/drawing/2018/hyperlinkcolor" val="tx"/>
                  </a:ext>
                </a:extLst>
              </a:hlinkClick>
            </a:rPr>
            <a:t>| </a:t>
          </a:r>
          <a:r>
            <a:rPr lang="ja-JP" altLang="en-US" sz="1600">
              <a:solidFill>
                <a:schemeClr val="accent1"/>
              </a:solidFill>
              <a:hlinkClick xmlns:r="http://schemas.openxmlformats.org/officeDocument/2006/relationships" r:id="">
                <a:extLst>
                  <a:ext uri="{A12FA001-AC4F-418D-AE19-62706E023703}">
                    <ahyp:hlinkClr xmlns:ahyp="http://schemas.microsoft.com/office/drawing/2018/hyperlinkcolor" val="tx"/>
                  </a:ext>
                </a:extLst>
              </a:hlinkClick>
            </a:rPr>
            <a:t>一般社団法人 全国銀行協会</a:t>
          </a:r>
          <a:r>
            <a:rPr lang="ja-JP" altLang="en-US" sz="1600">
              <a:solidFill>
                <a:schemeClr val="accent1"/>
              </a:solidFill>
            </a:rPr>
            <a:t>＞</a:t>
          </a:r>
          <a:endParaRPr kumimoji="1" lang="ja-JP" altLang="en-US" sz="1800" b="1">
            <a:solidFill>
              <a:schemeClr val="accent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erver10\&#65288;&#21942;&#26989;&#31192;&#23494;&#65289;CS&#24115;&#31080;&#65286;&#28857;&#26908;\&#9733;&#20986;&#21147;&#21046;&#24481;\&#9733;&#20986;&#21147;&#21046;&#24481;&#65288;&#20013;&#22269;&#65289;\&#31532;&#65297;&#22238;&#20986;&#21147;&#25233;&#21046;&#20445;&#35388;&#30003;&#35531;&#31649;&#29702;&#65288;2022.04&#65374;2023.08&#65289;\&#30003;&#35531;&#29366;&#27841;&#34920;\20240206&#25233;&#21046;&#20445;&#35388;&#30003;&#35531;&#29366;&#27841;.xlsx" TargetMode="External"/><Relationship Id="rId1" Type="http://schemas.openxmlformats.org/officeDocument/2006/relationships/externalLinkPath" Target="/&#9733;&#20986;&#21147;&#21046;&#24481;/&#9733;&#20986;&#21147;&#21046;&#24481;&#65288;&#20013;&#22269;&#65289;/&#31532;&#65297;&#22238;&#20986;&#21147;&#25233;&#21046;&#20445;&#35388;&#30003;&#35531;&#31649;&#29702;&#65288;2022.04&#65374;2023.08&#65289;/&#30003;&#35531;&#29366;&#27841;&#34920;/20240206&#25233;&#21046;&#20445;&#35388;&#30003;&#35531;&#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抑制申請管理表"/>
      <sheetName val="中電_009_2"/>
      <sheetName val="中電_009 (サンプル)"/>
      <sheetName val="中電_009"/>
      <sheetName val="Sheet5"/>
      <sheetName val="パスワード生成"/>
      <sheetName val="8県まとめ"/>
      <sheetName val="中電_test"/>
      <sheetName val="日射データ"/>
      <sheetName val="中国実績"/>
      <sheetName val="九州実績"/>
    </sheetNames>
    <sheetDataSet>
      <sheetData sheetId="0"/>
      <sheetData sheetId="1"/>
      <sheetData sheetId="2"/>
      <sheetData sheetId="3"/>
      <sheetData sheetId="4"/>
      <sheetData sheetId="5"/>
      <sheetData sheetId="6">
        <row r="1">
          <cell r="C1" t="str">
            <v>日付</v>
          </cell>
          <cell r="D1" t="str">
            <v>電圧階級</v>
          </cell>
          <cell r="E1" t="str">
            <v>抑制エリア</v>
          </cell>
          <cell r="F1"/>
          <cell r="G1" t="str">
            <v>出力抑制開始</v>
          </cell>
          <cell r="H1" t="str">
            <v>出力抑制終了</v>
          </cell>
          <cell r="I1" t="str">
            <v>実際の日射量
（MJ/㎡）</v>
          </cell>
          <cell r="J1" t="str">
            <v>日付</v>
          </cell>
          <cell r="K1" t="str">
            <v>曜日</v>
          </cell>
          <cell r="L1" t="str">
            <v>参照地</v>
          </cell>
          <cell r="M1" t="str">
            <v>実際の日射量と
近い日射量（MJ/㎡）</v>
          </cell>
          <cell r="N1" t="str">
            <v>プラス</v>
          </cell>
        </row>
        <row r="2">
          <cell r="B2" t="str">
            <v>北九州(旧)高1</v>
          </cell>
          <cell r="C2">
            <v>44829</v>
          </cell>
          <cell r="D2" t="str">
            <v>高</v>
          </cell>
          <cell r="E2" t="str">
            <v>北九州(旧)</v>
          </cell>
          <cell r="F2"/>
          <cell r="G2">
            <v>0.4375</v>
          </cell>
          <cell r="H2">
            <v>0.64583333333333337</v>
          </cell>
          <cell r="I2">
            <v>18.07</v>
          </cell>
          <cell r="J2">
            <v>44816</v>
          </cell>
          <cell r="K2" t="str">
            <v>月</v>
          </cell>
          <cell r="L2" t="str">
            <v>福岡市</v>
          </cell>
          <cell r="M2">
            <v>18.22</v>
          </cell>
        </row>
        <row r="3">
          <cell r="B3" t="str">
            <v>北九州(旧)高2</v>
          </cell>
          <cell r="C3">
            <v>44836</v>
          </cell>
          <cell r="D3" t="str">
            <v>高</v>
          </cell>
          <cell r="E3" t="str">
            <v>北九州(旧)</v>
          </cell>
          <cell r="F3"/>
          <cell r="G3">
            <v>0.33333333333333331</v>
          </cell>
          <cell r="H3">
            <v>0.66666666666666663</v>
          </cell>
          <cell r="I3">
            <v>17.420000000000002</v>
          </cell>
          <cell r="J3">
            <v>44855</v>
          </cell>
          <cell r="K3" t="str">
            <v>金</v>
          </cell>
          <cell r="L3" t="str">
            <v>福岡市</v>
          </cell>
          <cell r="M3">
            <v>17.489999999999998</v>
          </cell>
        </row>
        <row r="4">
          <cell r="B4" t="str">
            <v>北九州(旧)高3</v>
          </cell>
          <cell r="C4">
            <v>44854</v>
          </cell>
          <cell r="D4" t="str">
            <v>高</v>
          </cell>
          <cell r="E4" t="str">
            <v>北九州(旧)</v>
          </cell>
          <cell r="F4"/>
          <cell r="G4">
            <v>0.45833333333333331</v>
          </cell>
          <cell r="H4">
            <v>0.54166666666666663</v>
          </cell>
          <cell r="I4">
            <v>18.7</v>
          </cell>
          <cell r="J4">
            <v>44848</v>
          </cell>
          <cell r="K4" t="str">
            <v>金</v>
          </cell>
          <cell r="L4" t="str">
            <v>福岡市</v>
          </cell>
          <cell r="M4">
            <v>19</v>
          </cell>
        </row>
        <row r="5">
          <cell r="B5" t="str">
            <v>北九州(旧)高4</v>
          </cell>
          <cell r="C5">
            <v>44860</v>
          </cell>
          <cell r="D5" t="str">
            <v>高</v>
          </cell>
          <cell r="E5" t="str">
            <v>北九州(旧)</v>
          </cell>
          <cell r="F5"/>
          <cell r="G5">
            <v>0.33333333333333331</v>
          </cell>
          <cell r="H5">
            <v>0.66666666666666663</v>
          </cell>
          <cell r="I5">
            <v>17.510000000000002</v>
          </cell>
          <cell r="J5">
            <v>44847</v>
          </cell>
          <cell r="K5" t="str">
            <v>木</v>
          </cell>
          <cell r="L5" t="str">
            <v>福岡市</v>
          </cell>
          <cell r="M5">
            <v>18.440000000000001</v>
          </cell>
        </row>
        <row r="6">
          <cell r="B6" t="str">
            <v>北九州(旧)高5</v>
          </cell>
          <cell r="C6">
            <v>44862</v>
          </cell>
          <cell r="D6" t="str">
            <v>高</v>
          </cell>
          <cell r="E6" t="str">
            <v>北九州(旧)</v>
          </cell>
          <cell r="F6"/>
          <cell r="G6">
            <v>0.33333333333333331</v>
          </cell>
          <cell r="H6">
            <v>0.66666666666666663</v>
          </cell>
          <cell r="I6">
            <v>13.72</v>
          </cell>
          <cell r="J6">
            <v>44839</v>
          </cell>
          <cell r="K6" t="str">
            <v>水</v>
          </cell>
          <cell r="L6" t="str">
            <v>福岡市</v>
          </cell>
          <cell r="M6">
            <v>14.83</v>
          </cell>
        </row>
        <row r="7">
          <cell r="B7" t="str">
            <v>北九州(旧)高6</v>
          </cell>
          <cell r="C7">
            <v>44863</v>
          </cell>
          <cell r="D7" t="str">
            <v>高</v>
          </cell>
          <cell r="E7" t="str">
            <v>北九州(旧)</v>
          </cell>
          <cell r="F7"/>
          <cell r="G7">
            <v>0.4375</v>
          </cell>
          <cell r="H7">
            <v>0.58333333333333337</v>
          </cell>
          <cell r="I7">
            <v>15.99</v>
          </cell>
          <cell r="J7">
            <v>44865</v>
          </cell>
          <cell r="K7" t="str">
            <v>月</v>
          </cell>
          <cell r="L7" t="str">
            <v>福岡市</v>
          </cell>
          <cell r="M7">
            <v>16.47</v>
          </cell>
        </row>
        <row r="8">
          <cell r="B8" t="str">
            <v>北九州(旧)高7</v>
          </cell>
          <cell r="C8">
            <v>44864</v>
          </cell>
          <cell r="D8" t="str">
            <v>高</v>
          </cell>
          <cell r="E8" t="str">
            <v>北九州(旧)</v>
          </cell>
          <cell r="F8"/>
          <cell r="G8">
            <v>0.33333333333333331</v>
          </cell>
          <cell r="H8">
            <v>0.66666666666666663</v>
          </cell>
          <cell r="I8">
            <v>16.86</v>
          </cell>
          <cell r="J8">
            <v>44855</v>
          </cell>
          <cell r="K8" t="str">
            <v>金</v>
          </cell>
          <cell r="L8" t="str">
            <v>福岡市</v>
          </cell>
          <cell r="M8">
            <v>17.489999999999998</v>
          </cell>
        </row>
        <row r="9">
          <cell r="B9" t="str">
            <v>北九州(旧)高8</v>
          </cell>
          <cell r="C9">
            <v>44870</v>
          </cell>
          <cell r="D9" t="str">
            <v>高</v>
          </cell>
          <cell r="E9" t="str">
            <v>北九州(旧)</v>
          </cell>
          <cell r="F9"/>
          <cell r="G9">
            <v>0.45833333333333331</v>
          </cell>
          <cell r="H9">
            <v>0.5625</v>
          </cell>
          <cell r="I9">
            <v>15.2</v>
          </cell>
          <cell r="J9">
            <v>44868</v>
          </cell>
          <cell r="K9" t="str">
            <v>木</v>
          </cell>
          <cell r="L9" t="str">
            <v>福岡市</v>
          </cell>
          <cell r="M9">
            <v>15.75</v>
          </cell>
        </row>
        <row r="10">
          <cell r="B10" t="str">
            <v>北九州(旧)高9</v>
          </cell>
          <cell r="C10">
            <v>44871</v>
          </cell>
          <cell r="D10" t="str">
            <v>高</v>
          </cell>
          <cell r="E10" t="str">
            <v>北九州(旧)</v>
          </cell>
          <cell r="F10"/>
          <cell r="G10">
            <v>0.33333333333333331</v>
          </cell>
          <cell r="H10">
            <v>0.66666666666666663</v>
          </cell>
          <cell r="I10">
            <v>15.05</v>
          </cell>
          <cell r="J10">
            <v>44868</v>
          </cell>
          <cell r="K10" t="str">
            <v>木</v>
          </cell>
          <cell r="L10" t="str">
            <v>福岡市</v>
          </cell>
          <cell r="M10">
            <v>15.75</v>
          </cell>
        </row>
        <row r="11">
          <cell r="B11" t="str">
            <v>北九州(旧)高10</v>
          </cell>
          <cell r="C11">
            <v>44872</v>
          </cell>
          <cell r="D11" t="str">
            <v>高</v>
          </cell>
          <cell r="E11" t="str">
            <v>北九州(旧)</v>
          </cell>
          <cell r="F11"/>
          <cell r="G11">
            <v>0.47916666666666669</v>
          </cell>
          <cell r="H11">
            <v>0.58333333333333337</v>
          </cell>
          <cell r="I11">
            <v>14.07</v>
          </cell>
          <cell r="J11">
            <v>44874</v>
          </cell>
          <cell r="K11" t="str">
            <v>水</v>
          </cell>
          <cell r="L11" t="str">
            <v>福岡市</v>
          </cell>
          <cell r="M11">
            <v>14.92</v>
          </cell>
        </row>
        <row r="12">
          <cell r="B12" t="str">
            <v>北九州(旧)高11</v>
          </cell>
          <cell r="C12">
            <v>44926</v>
          </cell>
          <cell r="D12" t="str">
            <v>高</v>
          </cell>
          <cell r="E12" t="str">
            <v>北九州(旧)</v>
          </cell>
          <cell r="F12"/>
          <cell r="G12">
            <v>0.5</v>
          </cell>
          <cell r="H12">
            <v>0.58333333333333337</v>
          </cell>
          <cell r="I12">
            <v>7.73</v>
          </cell>
          <cell r="J12">
            <v>44901</v>
          </cell>
          <cell r="K12" t="str">
            <v>火</v>
          </cell>
          <cell r="L12" t="str">
            <v>福岡市</v>
          </cell>
          <cell r="M12">
            <v>8.1</v>
          </cell>
        </row>
        <row r="13">
          <cell r="B13" t="str">
            <v>北九州(旧)高12</v>
          </cell>
          <cell r="C13">
            <v>44927</v>
          </cell>
          <cell r="D13" t="str">
            <v>高</v>
          </cell>
          <cell r="E13" t="str">
            <v>北九州(旧)</v>
          </cell>
          <cell r="F13"/>
          <cell r="G13">
            <v>0.33333333333333331</v>
          </cell>
          <cell r="H13">
            <v>0.66666666666666663</v>
          </cell>
          <cell r="I13">
            <v>10.7</v>
          </cell>
          <cell r="J13">
            <v>44937</v>
          </cell>
          <cell r="K13" t="str">
            <v>水</v>
          </cell>
          <cell r="L13" t="str">
            <v>福岡市</v>
          </cell>
          <cell r="M13">
            <v>11.89</v>
          </cell>
        </row>
        <row r="14">
          <cell r="B14" t="str">
            <v>北九州(旧)高13</v>
          </cell>
          <cell r="C14">
            <v>44928</v>
          </cell>
          <cell r="D14" t="str">
            <v>高</v>
          </cell>
          <cell r="E14" t="str">
            <v>北九州(旧)</v>
          </cell>
          <cell r="F14"/>
          <cell r="G14">
            <v>0.4375</v>
          </cell>
          <cell r="H14">
            <v>0.625</v>
          </cell>
          <cell r="I14">
            <v>12.48</v>
          </cell>
          <cell r="J14">
            <v>44947</v>
          </cell>
          <cell r="K14" t="str">
            <v>土</v>
          </cell>
          <cell r="L14" t="str">
            <v>福岡市</v>
          </cell>
          <cell r="M14">
            <v>12.64</v>
          </cell>
        </row>
        <row r="15">
          <cell r="B15" t="str">
            <v>北九州(旧)高14</v>
          </cell>
          <cell r="C15">
            <v>44929</v>
          </cell>
          <cell r="D15" t="str">
            <v>高</v>
          </cell>
          <cell r="E15" t="str">
            <v>北九州(旧)</v>
          </cell>
          <cell r="F15"/>
          <cell r="G15">
            <v>0.45833333333333331</v>
          </cell>
          <cell r="H15">
            <v>0.625</v>
          </cell>
          <cell r="I15">
            <v>12.81</v>
          </cell>
          <cell r="J15">
            <v>44956</v>
          </cell>
          <cell r="K15" t="str">
            <v>月</v>
          </cell>
          <cell r="L15" t="str">
            <v>福岡市</v>
          </cell>
          <cell r="M15">
            <v>14.66</v>
          </cell>
        </row>
        <row r="16">
          <cell r="B16" t="str">
            <v>北九州(旧)高15</v>
          </cell>
          <cell r="C16">
            <v>44930</v>
          </cell>
          <cell r="D16" t="str">
            <v>高</v>
          </cell>
          <cell r="E16" t="str">
            <v>北九州(旧)</v>
          </cell>
          <cell r="F16"/>
          <cell r="G16">
            <v>0.47916666666666669</v>
          </cell>
          <cell r="H16">
            <v>0.60416666666666663</v>
          </cell>
          <cell r="I16">
            <v>12.27</v>
          </cell>
          <cell r="J16">
            <v>44947</v>
          </cell>
          <cell r="K16" t="str">
            <v>土</v>
          </cell>
          <cell r="L16" t="str">
            <v>福岡市</v>
          </cell>
          <cell r="M16">
            <v>12.64</v>
          </cell>
        </row>
        <row r="17">
          <cell r="B17" t="str">
            <v>北九州(旧)高16</v>
          </cell>
          <cell r="C17">
            <v>44934</v>
          </cell>
          <cell r="D17" t="str">
            <v>高</v>
          </cell>
          <cell r="E17" t="str">
            <v>北九州(旧)</v>
          </cell>
          <cell r="F17"/>
          <cell r="G17">
            <v>0.45833333333333331</v>
          </cell>
          <cell r="H17">
            <v>0.60416666666666663</v>
          </cell>
          <cell r="I17">
            <v>12.84</v>
          </cell>
          <cell r="J17">
            <v>44956</v>
          </cell>
          <cell r="K17" t="str">
            <v>月</v>
          </cell>
          <cell r="L17" t="str">
            <v>福岡市</v>
          </cell>
          <cell r="M17">
            <v>14.66</v>
          </cell>
        </row>
        <row r="18">
          <cell r="B18" t="str">
            <v>北九州(旧)高17</v>
          </cell>
          <cell r="C18">
            <v>44935</v>
          </cell>
          <cell r="D18" t="str">
            <v>高</v>
          </cell>
          <cell r="E18" t="str">
            <v>北九州(旧)</v>
          </cell>
          <cell r="F18"/>
          <cell r="G18">
            <v>0.45833333333333331</v>
          </cell>
          <cell r="H18">
            <v>0.58333333333333337</v>
          </cell>
          <cell r="I18">
            <v>8.1999999999999993</v>
          </cell>
          <cell r="J18">
            <v>44931</v>
          </cell>
          <cell r="K18" t="str">
            <v>木</v>
          </cell>
          <cell r="L18" t="str">
            <v>福岡市</v>
          </cell>
          <cell r="M18">
            <v>9.1</v>
          </cell>
        </row>
        <row r="19">
          <cell r="B19" t="str">
            <v>北九州(旧)高18</v>
          </cell>
          <cell r="C19">
            <v>44961</v>
          </cell>
          <cell r="D19" t="str">
            <v>高</v>
          </cell>
          <cell r="E19" t="str">
            <v>北九州(旧)</v>
          </cell>
          <cell r="F19"/>
          <cell r="G19">
            <v>0.45833333333333331</v>
          </cell>
          <cell r="H19">
            <v>0.5625</v>
          </cell>
          <cell r="I19">
            <v>13.47</v>
          </cell>
          <cell r="J19">
            <v>44890</v>
          </cell>
          <cell r="K19" t="str">
            <v>金</v>
          </cell>
          <cell r="L19" t="str">
            <v>福岡市</v>
          </cell>
          <cell r="M19">
            <v>13.52</v>
          </cell>
        </row>
        <row r="20">
          <cell r="B20" t="str">
            <v>北九州(旧)高19</v>
          </cell>
          <cell r="C20">
            <v>44962</v>
          </cell>
          <cell r="D20" t="str">
            <v>高</v>
          </cell>
          <cell r="E20" t="str">
            <v>北九州(旧)</v>
          </cell>
          <cell r="F20"/>
          <cell r="G20">
            <v>0.4375</v>
          </cell>
          <cell r="H20">
            <v>0.58333333333333337</v>
          </cell>
          <cell r="I20">
            <v>14.98</v>
          </cell>
          <cell r="J20">
            <v>44957</v>
          </cell>
          <cell r="K20" t="str">
            <v>火</v>
          </cell>
          <cell r="L20" t="str">
            <v>福岡市</v>
          </cell>
          <cell r="M20">
            <v>15.05</v>
          </cell>
        </row>
        <row r="21">
          <cell r="B21" t="str">
            <v>北九州(旧)高20</v>
          </cell>
          <cell r="C21">
            <v>44965</v>
          </cell>
          <cell r="D21" t="str">
            <v>高</v>
          </cell>
          <cell r="E21" t="str">
            <v>北九州(旧)</v>
          </cell>
          <cell r="F21"/>
          <cell r="G21">
            <v>0.47916666666666669</v>
          </cell>
          <cell r="H21">
            <v>0.5625</v>
          </cell>
          <cell r="I21">
            <v>13.76</v>
          </cell>
          <cell r="J21">
            <v>44956</v>
          </cell>
          <cell r="K21" t="str">
            <v>月</v>
          </cell>
          <cell r="L21" t="str">
            <v>福岡市</v>
          </cell>
          <cell r="M21">
            <v>14.66</v>
          </cell>
        </row>
        <row r="22">
          <cell r="B22" t="str">
            <v>北九州(旧)高21</v>
          </cell>
          <cell r="C22">
            <v>44968</v>
          </cell>
          <cell r="D22" t="str">
            <v>高</v>
          </cell>
          <cell r="E22" t="str">
            <v>北九州(旧)</v>
          </cell>
          <cell r="F22"/>
          <cell r="G22">
            <v>0.52083333333333337</v>
          </cell>
          <cell r="H22">
            <v>0.58333333333333337</v>
          </cell>
          <cell r="I22">
            <v>9.18</v>
          </cell>
          <cell r="J22">
            <v>44981</v>
          </cell>
          <cell r="K22" t="str">
            <v>金</v>
          </cell>
          <cell r="L22" t="str">
            <v>福岡市</v>
          </cell>
          <cell r="M22">
            <v>9.34</v>
          </cell>
        </row>
        <row r="23">
          <cell r="B23" t="str">
            <v>北九州(旧)高22</v>
          </cell>
          <cell r="C23">
            <v>44969</v>
          </cell>
          <cell r="D23" t="str">
            <v>高</v>
          </cell>
          <cell r="E23" t="str">
            <v>北九州(旧)</v>
          </cell>
          <cell r="F23"/>
          <cell r="G23">
            <v>0.4375</v>
          </cell>
          <cell r="H23">
            <v>0.66666666666666663</v>
          </cell>
          <cell r="I23">
            <v>13.26</v>
          </cell>
          <cell r="J23">
            <v>44879</v>
          </cell>
          <cell r="K23" t="str">
            <v>月</v>
          </cell>
          <cell r="L23" t="str">
            <v>福岡市</v>
          </cell>
          <cell r="M23">
            <v>13.29</v>
          </cell>
        </row>
        <row r="24">
          <cell r="B24" t="str">
            <v>北九州(旧)高23</v>
          </cell>
          <cell r="C24">
            <v>44972</v>
          </cell>
          <cell r="D24" t="str">
            <v>高</v>
          </cell>
          <cell r="E24" t="str">
            <v>北九州(旧)</v>
          </cell>
          <cell r="F24"/>
          <cell r="G24">
            <v>0.5</v>
          </cell>
          <cell r="H24">
            <v>0.5625</v>
          </cell>
          <cell r="I24">
            <v>10.72</v>
          </cell>
          <cell r="J24">
            <v>44856</v>
          </cell>
          <cell r="K24" t="str">
            <v>土</v>
          </cell>
          <cell r="L24" t="str">
            <v>福岡市</v>
          </cell>
          <cell r="M24">
            <v>11.21</v>
          </cell>
        </row>
        <row r="25">
          <cell r="B25" t="str">
            <v>北九州(旧)高24</v>
          </cell>
          <cell r="C25">
            <v>44973</v>
          </cell>
          <cell r="D25" t="str">
            <v>高</v>
          </cell>
          <cell r="E25" t="str">
            <v>北九州(旧)</v>
          </cell>
          <cell r="F25"/>
          <cell r="G25">
            <v>0.47916666666666669</v>
          </cell>
          <cell r="H25">
            <v>0.58333333333333337</v>
          </cell>
          <cell r="I25">
            <v>18.239999999999998</v>
          </cell>
          <cell r="J25">
            <v>44849</v>
          </cell>
          <cell r="K25" t="str">
            <v>土</v>
          </cell>
          <cell r="L25" t="str">
            <v>福岡市</v>
          </cell>
          <cell r="M25">
            <v>18.46</v>
          </cell>
        </row>
        <row r="26">
          <cell r="B26" t="str">
            <v>北九州(旧)高25</v>
          </cell>
          <cell r="C26">
            <v>44977</v>
          </cell>
          <cell r="D26" t="str">
            <v>高</v>
          </cell>
          <cell r="E26" t="str">
            <v>北九州(旧)</v>
          </cell>
          <cell r="F26"/>
          <cell r="G26">
            <v>0.4375</v>
          </cell>
          <cell r="H26">
            <v>0.58333333333333337</v>
          </cell>
          <cell r="I26">
            <v>18.54</v>
          </cell>
          <cell r="J26">
            <v>44848</v>
          </cell>
          <cell r="K26" t="str">
            <v>金</v>
          </cell>
          <cell r="L26" t="str">
            <v>福岡市</v>
          </cell>
          <cell r="M26">
            <v>19</v>
          </cell>
        </row>
        <row r="27">
          <cell r="B27" t="str">
            <v>北九州(旧)高26</v>
          </cell>
          <cell r="C27">
            <v>44979</v>
          </cell>
          <cell r="D27" t="str">
            <v>高</v>
          </cell>
          <cell r="E27" t="str">
            <v>北九州(旧)</v>
          </cell>
          <cell r="F27"/>
          <cell r="G27">
            <v>0.52083333333333337</v>
          </cell>
          <cell r="H27">
            <v>0.54166666666666663</v>
          </cell>
          <cell r="I27">
            <v>17.39</v>
          </cell>
          <cell r="J27">
            <v>44855</v>
          </cell>
          <cell r="K27" t="str">
            <v>金</v>
          </cell>
          <cell r="L27" t="str">
            <v>福岡市</v>
          </cell>
          <cell r="M27">
            <v>17.489999999999998</v>
          </cell>
        </row>
        <row r="28">
          <cell r="B28" t="str">
            <v>北九州(旧)高27</v>
          </cell>
          <cell r="C28">
            <v>44982</v>
          </cell>
          <cell r="D28" t="str">
            <v>高</v>
          </cell>
          <cell r="E28" t="str">
            <v>北九州(旧)</v>
          </cell>
          <cell r="F28"/>
          <cell r="G28">
            <v>0.47916666666666669</v>
          </cell>
          <cell r="H28">
            <v>0.58333333333333337</v>
          </cell>
          <cell r="I28">
            <v>7.98</v>
          </cell>
          <cell r="J28">
            <v>44959</v>
          </cell>
          <cell r="K28" t="str">
            <v>木</v>
          </cell>
          <cell r="L28" t="str">
            <v>福岡市</v>
          </cell>
          <cell r="M28">
            <v>8.06</v>
          </cell>
        </row>
        <row r="29">
          <cell r="B29" t="str">
            <v>北九州(旧)高28</v>
          </cell>
          <cell r="C29">
            <v>44983</v>
          </cell>
          <cell r="D29" t="str">
            <v>高</v>
          </cell>
          <cell r="E29" t="str">
            <v>北九州(旧)</v>
          </cell>
          <cell r="F29"/>
          <cell r="G29">
            <v>0.33333333333333331</v>
          </cell>
          <cell r="H29">
            <v>0.66666666666666663</v>
          </cell>
          <cell r="I29">
            <v>18.36</v>
          </cell>
          <cell r="J29">
            <v>44847</v>
          </cell>
          <cell r="K29" t="str">
            <v>木</v>
          </cell>
          <cell r="L29" t="str">
            <v>福岡市</v>
          </cell>
          <cell r="M29">
            <v>18.440000000000001</v>
          </cell>
        </row>
        <row r="30">
          <cell r="B30" t="str">
            <v>北九州(旧)高29</v>
          </cell>
          <cell r="C30">
            <v>44984</v>
          </cell>
          <cell r="D30" t="str">
            <v>高</v>
          </cell>
          <cell r="E30" t="str">
            <v>北九州(旧)</v>
          </cell>
          <cell r="F30"/>
          <cell r="G30">
            <v>0.4375</v>
          </cell>
          <cell r="H30">
            <v>0.64583333333333337</v>
          </cell>
          <cell r="I30">
            <v>20.3</v>
          </cell>
          <cell r="J30">
            <v>44834</v>
          </cell>
          <cell r="K30" t="str">
            <v>金</v>
          </cell>
          <cell r="L30" t="str">
            <v>福岡市</v>
          </cell>
          <cell r="M30">
            <v>20.6</v>
          </cell>
        </row>
        <row r="31">
          <cell r="B31" t="str">
            <v>北九州(旧)高30</v>
          </cell>
          <cell r="C31">
            <v>44985</v>
          </cell>
          <cell r="D31" t="str">
            <v>高</v>
          </cell>
          <cell r="E31" t="str">
            <v>北九州(旧)</v>
          </cell>
          <cell r="F31"/>
          <cell r="G31">
            <v>0.4375</v>
          </cell>
          <cell r="H31">
            <v>0.64583333333333337</v>
          </cell>
          <cell r="I31">
            <v>18.510000000000002</v>
          </cell>
          <cell r="J31">
            <v>44848</v>
          </cell>
          <cell r="K31" t="str">
            <v>金</v>
          </cell>
          <cell r="L31" t="str">
            <v>福岡市</v>
          </cell>
          <cell r="M31">
            <v>19</v>
          </cell>
        </row>
        <row r="32">
          <cell r="B32" t="str">
            <v>鹿児島低1</v>
          </cell>
          <cell r="C32">
            <v>44857</v>
          </cell>
          <cell r="D32" t="str">
            <v>低</v>
          </cell>
          <cell r="E32" t="str">
            <v>鹿児島</v>
          </cell>
          <cell r="F32">
            <v>0.51</v>
          </cell>
          <cell r="G32">
            <v>0.4375</v>
          </cell>
          <cell r="H32">
            <v>0.54166666666666663</v>
          </cell>
          <cell r="I32">
            <v>16.39</v>
          </cell>
          <cell r="J32">
            <v>44864</v>
          </cell>
          <cell r="K32" t="str">
            <v>日</v>
          </cell>
          <cell r="L32" t="str">
            <v>鹿児島市</v>
          </cell>
          <cell r="M32">
            <v>16.920000000000002</v>
          </cell>
        </row>
        <row r="33">
          <cell r="B33" t="str">
            <v>鹿児島高1</v>
          </cell>
          <cell r="C33">
            <v>44857</v>
          </cell>
          <cell r="D33" t="str">
            <v>高</v>
          </cell>
          <cell r="E33" t="str">
            <v>鹿児島</v>
          </cell>
          <cell r="F33">
            <v>0.51</v>
          </cell>
          <cell r="G33">
            <v>0.4375</v>
          </cell>
          <cell r="H33">
            <v>0.54166666666666663</v>
          </cell>
          <cell r="I33">
            <v>16.39</v>
          </cell>
          <cell r="J33">
            <v>44864</v>
          </cell>
          <cell r="K33" t="str">
            <v>日</v>
          </cell>
          <cell r="L33" t="str">
            <v>鹿児島市</v>
          </cell>
          <cell r="M33">
            <v>16.920000000000002</v>
          </cell>
        </row>
        <row r="34">
          <cell r="B34" t="str">
            <v>鹿児島低2</v>
          </cell>
          <cell r="C34">
            <v>44892</v>
          </cell>
          <cell r="D34" t="str">
            <v>低</v>
          </cell>
          <cell r="E34" t="str">
            <v>鹿児島</v>
          </cell>
          <cell r="F34">
            <v>0.15</v>
          </cell>
          <cell r="G34">
            <v>0.41666666666666669</v>
          </cell>
          <cell r="H34">
            <v>0.58333333333333337</v>
          </cell>
          <cell r="I34">
            <v>13.08</v>
          </cell>
          <cell r="J34">
            <v>44893</v>
          </cell>
          <cell r="K34" t="str">
            <v>月</v>
          </cell>
          <cell r="L34" t="str">
            <v>鹿児島市</v>
          </cell>
          <cell r="M34">
            <v>13.15</v>
          </cell>
        </row>
        <row r="35">
          <cell r="B35" t="str">
            <v>鹿児島高2</v>
          </cell>
          <cell r="C35">
            <v>44892</v>
          </cell>
          <cell r="D35" t="str">
            <v>高</v>
          </cell>
          <cell r="E35" t="str">
            <v>鹿児島</v>
          </cell>
          <cell r="F35">
            <v>0.15</v>
          </cell>
          <cell r="G35">
            <v>0.41666666666666669</v>
          </cell>
          <cell r="H35">
            <v>0.58333333333333337</v>
          </cell>
          <cell r="I35">
            <v>13.08</v>
          </cell>
          <cell r="J35">
            <v>44893</v>
          </cell>
          <cell r="K35" t="str">
            <v>月</v>
          </cell>
          <cell r="L35" t="str">
            <v>鹿児島市</v>
          </cell>
          <cell r="M35">
            <v>13.15</v>
          </cell>
        </row>
        <row r="36">
          <cell r="B36" t="str">
            <v>鹿児島低3</v>
          </cell>
          <cell r="C36">
            <v>44926</v>
          </cell>
          <cell r="D36" t="str">
            <v>低</v>
          </cell>
          <cell r="E36" t="str">
            <v>鹿児島</v>
          </cell>
          <cell r="F36">
            <v>0.2</v>
          </cell>
          <cell r="G36">
            <v>0.5</v>
          </cell>
          <cell r="H36">
            <v>0.58333333333333337</v>
          </cell>
          <cell r="I36">
            <v>12.33</v>
          </cell>
          <cell r="J36">
            <v>44924</v>
          </cell>
          <cell r="K36" t="str">
            <v>木</v>
          </cell>
          <cell r="L36" t="str">
            <v>鹿児島市</v>
          </cell>
          <cell r="M36">
            <v>12.43</v>
          </cell>
        </row>
        <row r="37">
          <cell r="B37" t="str">
            <v>鹿児島高3</v>
          </cell>
          <cell r="C37">
            <v>44926</v>
          </cell>
          <cell r="D37" t="str">
            <v>高</v>
          </cell>
          <cell r="E37" t="str">
            <v>鹿児島</v>
          </cell>
          <cell r="F37">
            <v>0.2</v>
          </cell>
          <cell r="G37">
            <v>0.5</v>
          </cell>
          <cell r="H37">
            <v>0.58333333333333337</v>
          </cell>
          <cell r="I37">
            <v>12.33</v>
          </cell>
          <cell r="J37">
            <v>44924</v>
          </cell>
          <cell r="K37" t="str">
            <v>木</v>
          </cell>
          <cell r="L37" t="str">
            <v>鹿児島市</v>
          </cell>
          <cell r="M37">
            <v>12.43</v>
          </cell>
        </row>
        <row r="38">
          <cell r="B38" t="str">
            <v>鹿児島低4</v>
          </cell>
          <cell r="C38">
            <v>44927</v>
          </cell>
          <cell r="D38" t="str">
            <v>低</v>
          </cell>
          <cell r="E38" t="str">
            <v>鹿児島</v>
          </cell>
          <cell r="F38">
            <v>0.5</v>
          </cell>
          <cell r="G38">
            <v>0.33333333333333331</v>
          </cell>
          <cell r="H38">
            <v>0.66666666666666663</v>
          </cell>
          <cell r="I38">
            <v>12.14</v>
          </cell>
          <cell r="J38">
            <v>44936</v>
          </cell>
          <cell r="K38" t="str">
            <v>火</v>
          </cell>
          <cell r="L38" t="str">
            <v>鹿児島市</v>
          </cell>
          <cell r="M38">
            <v>13.28</v>
          </cell>
        </row>
        <row r="39">
          <cell r="B39" t="str">
            <v>鹿児島高4</v>
          </cell>
          <cell r="C39">
            <v>44927</v>
          </cell>
          <cell r="D39" t="str">
            <v>高</v>
          </cell>
          <cell r="E39" t="str">
            <v>鹿児島</v>
          </cell>
          <cell r="F39">
            <v>0.5</v>
          </cell>
          <cell r="G39">
            <v>0.33333333333333331</v>
          </cell>
          <cell r="H39">
            <v>0.66666666666666663</v>
          </cell>
          <cell r="I39">
            <v>12.14</v>
          </cell>
          <cell r="J39">
            <v>44936</v>
          </cell>
          <cell r="K39" t="str">
            <v>火</v>
          </cell>
          <cell r="L39" t="str">
            <v>鹿児島市</v>
          </cell>
          <cell r="M39">
            <v>13.28</v>
          </cell>
        </row>
        <row r="40">
          <cell r="B40" t="str">
            <v>鹿児島低5</v>
          </cell>
          <cell r="C40">
            <v>44928</v>
          </cell>
          <cell r="D40" t="str">
            <v>低</v>
          </cell>
          <cell r="E40" t="str">
            <v>鹿児島</v>
          </cell>
          <cell r="F40">
            <v>0.4</v>
          </cell>
          <cell r="G40">
            <v>0.4375</v>
          </cell>
          <cell r="H40">
            <v>0.625</v>
          </cell>
          <cell r="I40">
            <v>11.1</v>
          </cell>
          <cell r="J40">
            <v>44947</v>
          </cell>
          <cell r="K40" t="str">
            <v>土</v>
          </cell>
          <cell r="L40" t="str">
            <v>鹿児島市</v>
          </cell>
          <cell r="M40">
            <v>11.74</v>
          </cell>
        </row>
        <row r="41">
          <cell r="B41" t="str">
            <v>鹿児島高5</v>
          </cell>
          <cell r="C41">
            <v>44928</v>
          </cell>
          <cell r="D41" t="str">
            <v>高</v>
          </cell>
          <cell r="E41" t="str">
            <v>鹿児島</v>
          </cell>
          <cell r="F41">
            <v>0.4</v>
          </cell>
          <cell r="G41">
            <v>0.4375</v>
          </cell>
          <cell r="H41">
            <v>0.625</v>
          </cell>
          <cell r="I41">
            <v>11.1</v>
          </cell>
          <cell r="J41">
            <v>44947</v>
          </cell>
          <cell r="K41" t="str">
            <v>土</v>
          </cell>
          <cell r="L41" t="str">
            <v>鹿児島市</v>
          </cell>
          <cell r="M41">
            <v>11.74</v>
          </cell>
        </row>
        <row r="42">
          <cell r="B42" t="str">
            <v>鹿児島低6</v>
          </cell>
          <cell r="C42">
            <v>44929</v>
          </cell>
          <cell r="D42" t="str">
            <v>低</v>
          </cell>
          <cell r="E42" t="str">
            <v>鹿児島</v>
          </cell>
          <cell r="F42">
            <v>0.4</v>
          </cell>
          <cell r="G42">
            <v>0.45833333333333331</v>
          </cell>
          <cell r="H42">
            <v>0.625</v>
          </cell>
          <cell r="I42">
            <v>10.39</v>
          </cell>
          <cell r="J42">
            <v>44947</v>
          </cell>
          <cell r="K42" t="str">
            <v>土</v>
          </cell>
          <cell r="L42" t="str">
            <v>鹿児島市</v>
          </cell>
          <cell r="M42">
            <v>11.74</v>
          </cell>
        </row>
        <row r="43">
          <cell r="B43" t="str">
            <v>鹿児島高6</v>
          </cell>
          <cell r="C43">
            <v>44929</v>
          </cell>
          <cell r="D43" t="str">
            <v>高</v>
          </cell>
          <cell r="E43" t="str">
            <v>鹿児島</v>
          </cell>
          <cell r="F43">
            <v>0.4</v>
          </cell>
          <cell r="G43">
            <v>0.45833333333333331</v>
          </cell>
          <cell r="H43">
            <v>0.625</v>
          </cell>
          <cell r="I43">
            <v>10.39</v>
          </cell>
          <cell r="J43">
            <v>44947</v>
          </cell>
          <cell r="K43" t="str">
            <v>土</v>
          </cell>
          <cell r="L43" t="str">
            <v>鹿児島市</v>
          </cell>
          <cell r="M43">
            <v>11.74</v>
          </cell>
        </row>
        <row r="44">
          <cell r="B44" t="str">
            <v>鹿児島低7</v>
          </cell>
          <cell r="C44">
            <v>44930</v>
          </cell>
          <cell r="D44" t="str">
            <v>低</v>
          </cell>
          <cell r="E44" t="str">
            <v>鹿児島</v>
          </cell>
          <cell r="F44">
            <v>0.3</v>
          </cell>
          <cell r="G44">
            <v>0.47916666666666669</v>
          </cell>
          <cell r="H44">
            <v>0.60416666666666663</v>
          </cell>
          <cell r="I44">
            <v>13.91</v>
          </cell>
          <cell r="J44">
            <v>44957</v>
          </cell>
          <cell r="K44" t="str">
            <v>火</v>
          </cell>
          <cell r="L44" t="str">
            <v>鹿児島市</v>
          </cell>
          <cell r="M44">
            <v>14.96</v>
          </cell>
        </row>
        <row r="45">
          <cell r="B45" t="str">
            <v>鹿児島高7</v>
          </cell>
          <cell r="C45">
            <v>44930</v>
          </cell>
          <cell r="D45" t="str">
            <v>高</v>
          </cell>
          <cell r="E45" t="str">
            <v>鹿児島</v>
          </cell>
          <cell r="F45">
            <v>0.3</v>
          </cell>
          <cell r="G45">
            <v>0.47916666666666669</v>
          </cell>
          <cell r="H45">
            <v>0.60416666666666663</v>
          </cell>
          <cell r="I45">
            <v>13.91</v>
          </cell>
          <cell r="J45">
            <v>44957</v>
          </cell>
          <cell r="K45" t="str">
            <v>火</v>
          </cell>
          <cell r="L45" t="str">
            <v>鹿児島市</v>
          </cell>
          <cell r="M45">
            <v>14.96</v>
          </cell>
        </row>
        <row r="46">
          <cell r="B46" t="str">
            <v>鹿児島低8</v>
          </cell>
          <cell r="C46">
            <v>44934</v>
          </cell>
          <cell r="D46" t="str">
            <v>低</v>
          </cell>
          <cell r="E46" t="str">
            <v>鹿児島</v>
          </cell>
          <cell r="F46">
            <v>0.3</v>
          </cell>
          <cell r="G46">
            <v>0.45833333333333331</v>
          </cell>
          <cell r="H46">
            <v>0.60416666666666663</v>
          </cell>
          <cell r="I46">
            <v>13.77</v>
          </cell>
          <cell r="J46">
            <v>44957</v>
          </cell>
          <cell r="K46" t="str">
            <v>火</v>
          </cell>
          <cell r="L46" t="str">
            <v>鹿児島市</v>
          </cell>
          <cell r="M46">
            <v>14.96</v>
          </cell>
        </row>
        <row r="47">
          <cell r="B47" t="str">
            <v>鹿児島高8</v>
          </cell>
          <cell r="C47">
            <v>44934</v>
          </cell>
          <cell r="D47" t="str">
            <v>高</v>
          </cell>
          <cell r="E47" t="str">
            <v>鹿児島</v>
          </cell>
          <cell r="F47">
            <v>0.3</v>
          </cell>
          <cell r="G47">
            <v>0.45833333333333331</v>
          </cell>
          <cell r="H47">
            <v>0.60416666666666663</v>
          </cell>
          <cell r="I47">
            <v>13.77</v>
          </cell>
          <cell r="J47">
            <v>44957</v>
          </cell>
          <cell r="K47" t="str">
            <v>火</v>
          </cell>
          <cell r="L47" t="str">
            <v>鹿児島市</v>
          </cell>
          <cell r="M47">
            <v>14.96</v>
          </cell>
        </row>
        <row r="48">
          <cell r="B48" t="str">
            <v>鹿児島低9</v>
          </cell>
          <cell r="C48">
            <v>44935</v>
          </cell>
          <cell r="D48" t="str">
            <v>低</v>
          </cell>
          <cell r="E48" t="str">
            <v>鹿児島</v>
          </cell>
          <cell r="F48">
            <v>0.2</v>
          </cell>
          <cell r="G48">
            <v>0.45833333333333331</v>
          </cell>
          <cell r="H48">
            <v>0.58333333333333337</v>
          </cell>
          <cell r="I48">
            <v>12.09</v>
          </cell>
          <cell r="J48">
            <v>44936</v>
          </cell>
          <cell r="K48" t="str">
            <v>火</v>
          </cell>
          <cell r="L48" t="str">
            <v>鹿児島市</v>
          </cell>
          <cell r="M48">
            <v>13.28</v>
          </cell>
        </row>
        <row r="49">
          <cell r="B49" t="str">
            <v>鹿児島高9</v>
          </cell>
          <cell r="C49">
            <v>44935</v>
          </cell>
          <cell r="D49" t="str">
            <v>高</v>
          </cell>
          <cell r="E49" t="str">
            <v>鹿児島</v>
          </cell>
          <cell r="F49">
            <v>0.2</v>
          </cell>
          <cell r="G49">
            <v>0.45833333333333331</v>
          </cell>
          <cell r="H49">
            <v>0.58333333333333337</v>
          </cell>
          <cell r="I49">
            <v>12.09</v>
          </cell>
          <cell r="J49">
            <v>44936</v>
          </cell>
          <cell r="K49" t="str">
            <v>火</v>
          </cell>
          <cell r="L49" t="str">
            <v>鹿児島市</v>
          </cell>
          <cell r="M49">
            <v>13.28</v>
          </cell>
        </row>
        <row r="50">
          <cell r="B50" t="str">
            <v>鹿児島低10</v>
          </cell>
          <cell r="C50">
            <v>44961</v>
          </cell>
          <cell r="D50" t="str">
            <v>低</v>
          </cell>
          <cell r="E50" t="str">
            <v>鹿児島</v>
          </cell>
          <cell r="F50">
            <v>0.3</v>
          </cell>
          <cell r="G50">
            <v>0.45833333333333331</v>
          </cell>
          <cell r="H50">
            <v>0.5625</v>
          </cell>
          <cell r="I50">
            <v>10.15</v>
          </cell>
          <cell r="J50">
            <v>44938</v>
          </cell>
          <cell r="K50" t="str">
            <v>木</v>
          </cell>
          <cell r="L50" t="str">
            <v>鹿児島市</v>
          </cell>
          <cell r="M50">
            <v>10.73</v>
          </cell>
        </row>
        <row r="51">
          <cell r="B51" t="str">
            <v>鹿児島高10</v>
          </cell>
          <cell r="C51">
            <v>44961</v>
          </cell>
          <cell r="D51" t="str">
            <v>高</v>
          </cell>
          <cell r="E51" t="str">
            <v>鹿児島</v>
          </cell>
          <cell r="F51">
            <v>0.3</v>
          </cell>
          <cell r="G51">
            <v>0.45833333333333331</v>
          </cell>
          <cell r="H51">
            <v>0.5625</v>
          </cell>
          <cell r="I51">
            <v>10.15</v>
          </cell>
          <cell r="J51">
            <v>44938</v>
          </cell>
          <cell r="K51" t="str">
            <v>木</v>
          </cell>
          <cell r="L51" t="str">
            <v>鹿児島市</v>
          </cell>
          <cell r="M51">
            <v>10.73</v>
          </cell>
        </row>
        <row r="52">
          <cell r="B52" t="str">
            <v>鹿児島低11</v>
          </cell>
          <cell r="C52">
            <v>44962</v>
          </cell>
          <cell r="D52" t="str">
            <v>低</v>
          </cell>
          <cell r="E52" t="str">
            <v>鹿児島</v>
          </cell>
          <cell r="F52">
            <v>0.3</v>
          </cell>
          <cell r="G52">
            <v>0.4375</v>
          </cell>
          <cell r="H52">
            <v>0.58333333333333337</v>
          </cell>
          <cell r="I52">
            <v>11.67</v>
          </cell>
          <cell r="J52">
            <v>44958</v>
          </cell>
          <cell r="K52" t="str">
            <v>水</v>
          </cell>
          <cell r="L52" t="str">
            <v>鹿児島市</v>
          </cell>
          <cell r="M52">
            <v>12.18</v>
          </cell>
        </row>
        <row r="53">
          <cell r="B53" t="str">
            <v>鹿児島高11</v>
          </cell>
          <cell r="C53">
            <v>44962</v>
          </cell>
          <cell r="D53" t="str">
            <v>高</v>
          </cell>
          <cell r="E53" t="str">
            <v>鹿児島</v>
          </cell>
          <cell r="F53">
            <v>0.3</v>
          </cell>
          <cell r="G53">
            <v>0.4375</v>
          </cell>
          <cell r="H53">
            <v>0.58333333333333337</v>
          </cell>
          <cell r="I53">
            <v>11.67</v>
          </cell>
          <cell r="J53">
            <v>44958</v>
          </cell>
          <cell r="K53" t="str">
            <v>水</v>
          </cell>
          <cell r="L53" t="str">
            <v>鹿児島市</v>
          </cell>
          <cell r="M53">
            <v>12.18</v>
          </cell>
        </row>
        <row r="54">
          <cell r="B54" t="str">
            <v>鹿児島低12</v>
          </cell>
          <cell r="C54">
            <v>44965</v>
          </cell>
          <cell r="D54" t="str">
            <v>低</v>
          </cell>
          <cell r="E54" t="str">
            <v>鹿児島</v>
          </cell>
          <cell r="F54">
            <v>0.2</v>
          </cell>
          <cell r="G54">
            <v>0.47916666666666669</v>
          </cell>
          <cell r="H54">
            <v>0.5625</v>
          </cell>
          <cell r="I54">
            <v>16.920000000000002</v>
          </cell>
          <cell r="J54">
            <v>44971</v>
          </cell>
          <cell r="K54" t="str">
            <v>火</v>
          </cell>
          <cell r="L54" t="str">
            <v>鹿児島市</v>
          </cell>
          <cell r="M54">
            <v>17.489999999999998</v>
          </cell>
        </row>
        <row r="55">
          <cell r="B55" t="str">
            <v>鹿児島高12</v>
          </cell>
          <cell r="C55">
            <v>44965</v>
          </cell>
          <cell r="D55" t="str">
            <v>高</v>
          </cell>
          <cell r="E55" t="str">
            <v>鹿児島</v>
          </cell>
          <cell r="F55">
            <v>0.2</v>
          </cell>
          <cell r="G55">
            <v>0.47916666666666669</v>
          </cell>
          <cell r="H55">
            <v>0.5625</v>
          </cell>
          <cell r="I55">
            <v>16.920000000000002</v>
          </cell>
          <cell r="J55">
            <v>44971</v>
          </cell>
          <cell r="K55" t="str">
            <v>火</v>
          </cell>
          <cell r="L55" t="str">
            <v>鹿児島市</v>
          </cell>
          <cell r="M55">
            <v>17.489999999999998</v>
          </cell>
        </row>
        <row r="56">
          <cell r="B56" t="str">
            <v>鹿児島低13</v>
          </cell>
          <cell r="C56">
            <v>44968</v>
          </cell>
          <cell r="D56" t="str">
            <v>低</v>
          </cell>
          <cell r="E56" t="str">
            <v>鹿児島</v>
          </cell>
          <cell r="F56">
            <v>0.1</v>
          </cell>
          <cell r="G56">
            <v>0.52083333333333337</v>
          </cell>
          <cell r="H56">
            <v>0.58333333333333337</v>
          </cell>
          <cell r="I56">
            <v>8.43</v>
          </cell>
          <cell r="J56">
            <v>44975</v>
          </cell>
          <cell r="K56" t="str">
            <v>土</v>
          </cell>
          <cell r="L56" t="str">
            <v>鹿児島市</v>
          </cell>
          <cell r="M56">
            <v>9.66</v>
          </cell>
        </row>
        <row r="57">
          <cell r="B57" t="str">
            <v>鹿児島高13</v>
          </cell>
          <cell r="C57">
            <v>44968</v>
          </cell>
          <cell r="D57" t="str">
            <v>高</v>
          </cell>
          <cell r="E57" t="str">
            <v>鹿児島</v>
          </cell>
          <cell r="F57">
            <v>0.1</v>
          </cell>
          <cell r="G57">
            <v>0.52083333333333337</v>
          </cell>
          <cell r="H57">
            <v>0.58333333333333337</v>
          </cell>
          <cell r="I57">
            <v>8.43</v>
          </cell>
          <cell r="J57">
            <v>44975</v>
          </cell>
          <cell r="K57" t="str">
            <v>土</v>
          </cell>
          <cell r="L57" t="str">
            <v>鹿児島市</v>
          </cell>
          <cell r="M57">
            <v>9.66</v>
          </cell>
        </row>
        <row r="58">
          <cell r="B58" t="str">
            <v>鹿児島低14</v>
          </cell>
          <cell r="C58">
            <v>44969</v>
          </cell>
          <cell r="D58" t="str">
            <v>低</v>
          </cell>
          <cell r="E58" t="str">
            <v>鹿児島</v>
          </cell>
          <cell r="F58">
            <v>0.6</v>
          </cell>
          <cell r="G58">
            <v>0.4375</v>
          </cell>
          <cell r="H58">
            <v>0.66666666666666663</v>
          </cell>
          <cell r="I58">
            <v>12.29</v>
          </cell>
          <cell r="J58">
            <v>44974</v>
          </cell>
          <cell r="K58" t="str">
            <v>金</v>
          </cell>
          <cell r="L58" t="str">
            <v>鹿児島市</v>
          </cell>
          <cell r="M58">
            <v>12.87</v>
          </cell>
        </row>
        <row r="59">
          <cell r="B59" t="str">
            <v>鹿児島高14</v>
          </cell>
          <cell r="C59">
            <v>44969</v>
          </cell>
          <cell r="D59" t="str">
            <v>高</v>
          </cell>
          <cell r="E59" t="str">
            <v>鹿児島</v>
          </cell>
          <cell r="F59">
            <v>0.6</v>
          </cell>
          <cell r="G59">
            <v>0.4375</v>
          </cell>
          <cell r="H59">
            <v>0.66666666666666663</v>
          </cell>
          <cell r="I59">
            <v>12.29</v>
          </cell>
          <cell r="J59">
            <v>44974</v>
          </cell>
          <cell r="K59" t="str">
            <v>金</v>
          </cell>
          <cell r="L59" t="str">
            <v>鹿児島市</v>
          </cell>
          <cell r="M59">
            <v>12.87</v>
          </cell>
        </row>
        <row r="60">
          <cell r="B60" t="str">
            <v>鹿児島低15</v>
          </cell>
          <cell r="C60">
            <v>44972</v>
          </cell>
          <cell r="D60" t="str">
            <v>低</v>
          </cell>
          <cell r="E60" t="str">
            <v>鹿児島</v>
          </cell>
          <cell r="F60">
            <v>0.1</v>
          </cell>
          <cell r="G60">
            <v>0.5</v>
          </cell>
          <cell r="H60">
            <v>0.5625</v>
          </cell>
          <cell r="I60">
            <v>17.62</v>
          </cell>
          <cell r="J60">
            <v>44978</v>
          </cell>
          <cell r="K60" t="str">
            <v>火</v>
          </cell>
          <cell r="L60" t="str">
            <v>鹿児島市</v>
          </cell>
          <cell r="M60">
            <v>19.04</v>
          </cell>
        </row>
        <row r="61">
          <cell r="B61" t="str">
            <v>鹿児島高15</v>
          </cell>
          <cell r="C61">
            <v>44972</v>
          </cell>
          <cell r="D61" t="str">
            <v>高</v>
          </cell>
          <cell r="E61" t="str">
            <v>鹿児島</v>
          </cell>
          <cell r="F61">
            <v>0.1</v>
          </cell>
          <cell r="G61">
            <v>0.5</v>
          </cell>
          <cell r="H61">
            <v>0.5625</v>
          </cell>
          <cell r="I61">
            <v>17.62</v>
          </cell>
          <cell r="J61">
            <v>44978</v>
          </cell>
          <cell r="K61" t="str">
            <v>火</v>
          </cell>
          <cell r="L61" t="str">
            <v>鹿児島市</v>
          </cell>
          <cell r="M61">
            <v>19.04</v>
          </cell>
        </row>
        <row r="62">
          <cell r="B62" t="str">
            <v>鹿児島低16</v>
          </cell>
          <cell r="C62">
            <v>44973</v>
          </cell>
          <cell r="D62" t="str">
            <v>低</v>
          </cell>
          <cell r="E62" t="str">
            <v>鹿児島</v>
          </cell>
          <cell r="F62">
            <v>0.2</v>
          </cell>
          <cell r="G62">
            <v>0.47916666666666669</v>
          </cell>
          <cell r="H62">
            <v>0.58333333333333337</v>
          </cell>
          <cell r="I62">
            <v>18.82</v>
          </cell>
          <cell r="J62">
            <v>44978</v>
          </cell>
          <cell r="K62" t="str">
            <v>火</v>
          </cell>
          <cell r="L62" t="str">
            <v>鹿児島市</v>
          </cell>
          <cell r="M62">
            <v>19.04</v>
          </cell>
        </row>
        <row r="63">
          <cell r="B63" t="str">
            <v>鹿児島高16</v>
          </cell>
          <cell r="C63">
            <v>44973</v>
          </cell>
          <cell r="D63" t="str">
            <v>高</v>
          </cell>
          <cell r="E63" t="str">
            <v>鹿児島</v>
          </cell>
          <cell r="F63">
            <v>0.2</v>
          </cell>
          <cell r="G63">
            <v>0.47916666666666669</v>
          </cell>
          <cell r="H63">
            <v>0.58333333333333337</v>
          </cell>
          <cell r="I63">
            <v>18.82</v>
          </cell>
          <cell r="J63">
            <v>44978</v>
          </cell>
          <cell r="K63" t="str">
            <v>火</v>
          </cell>
          <cell r="L63" t="str">
            <v>鹿児島市</v>
          </cell>
          <cell r="M63">
            <v>19.04</v>
          </cell>
        </row>
        <row r="64">
          <cell r="B64" t="str">
            <v>鹿児島低17</v>
          </cell>
          <cell r="C64">
            <v>44977</v>
          </cell>
          <cell r="D64" t="str">
            <v>低</v>
          </cell>
          <cell r="E64" t="str">
            <v>鹿児島</v>
          </cell>
          <cell r="F64">
            <v>0.3</v>
          </cell>
          <cell r="G64">
            <v>0.4375</v>
          </cell>
          <cell r="H64">
            <v>0.58333333333333337</v>
          </cell>
          <cell r="I64">
            <v>14.55</v>
          </cell>
          <cell r="J64">
            <v>44986</v>
          </cell>
          <cell r="K64" t="str">
            <v>水</v>
          </cell>
          <cell r="L64" t="str">
            <v>鹿児島市</v>
          </cell>
          <cell r="M64">
            <v>15.67</v>
          </cell>
        </row>
        <row r="65">
          <cell r="B65" t="str">
            <v>鹿児島高17</v>
          </cell>
          <cell r="C65">
            <v>44977</v>
          </cell>
          <cell r="D65" t="str">
            <v>高</v>
          </cell>
          <cell r="E65" t="str">
            <v>鹿児島</v>
          </cell>
          <cell r="F65">
            <v>0.3</v>
          </cell>
          <cell r="G65">
            <v>0.4375</v>
          </cell>
          <cell r="H65">
            <v>0.58333333333333337</v>
          </cell>
          <cell r="I65">
            <v>14.55</v>
          </cell>
          <cell r="J65">
            <v>44986</v>
          </cell>
          <cell r="K65" t="str">
            <v>水</v>
          </cell>
          <cell r="L65" t="str">
            <v>鹿児島市</v>
          </cell>
          <cell r="M65">
            <v>15.67</v>
          </cell>
        </row>
        <row r="66">
          <cell r="B66" t="str">
            <v>鹿児島低18</v>
          </cell>
          <cell r="C66">
            <v>44979</v>
          </cell>
          <cell r="D66" t="str">
            <v>低</v>
          </cell>
          <cell r="E66" t="str">
            <v>鹿児島</v>
          </cell>
          <cell r="F66">
            <v>0.1</v>
          </cell>
          <cell r="G66">
            <v>0.52083333333333337</v>
          </cell>
          <cell r="H66">
            <v>0.54166666666666663</v>
          </cell>
          <cell r="I66">
            <v>17.38</v>
          </cell>
          <cell r="J66">
            <v>44971</v>
          </cell>
          <cell r="K66" t="str">
            <v>火</v>
          </cell>
          <cell r="L66" t="str">
            <v>鹿児島市</v>
          </cell>
          <cell r="M66">
            <v>17.489999999999998</v>
          </cell>
        </row>
        <row r="67">
          <cell r="B67" t="str">
            <v>鹿児島高18</v>
          </cell>
          <cell r="C67">
            <v>44979</v>
          </cell>
          <cell r="D67" t="str">
            <v>高</v>
          </cell>
          <cell r="E67" t="str">
            <v>鹿児島</v>
          </cell>
          <cell r="F67">
            <v>0.1</v>
          </cell>
          <cell r="G67">
            <v>0.52083333333333337</v>
          </cell>
          <cell r="H67">
            <v>0.54166666666666663</v>
          </cell>
          <cell r="I67">
            <v>17.38</v>
          </cell>
          <cell r="J67">
            <v>44971</v>
          </cell>
          <cell r="K67" t="str">
            <v>火</v>
          </cell>
          <cell r="L67" t="str">
            <v>鹿児島市</v>
          </cell>
          <cell r="M67">
            <v>17.489999999999998</v>
          </cell>
        </row>
        <row r="68">
          <cell r="B68" t="str">
            <v>鹿児島低19</v>
          </cell>
          <cell r="C68">
            <v>44982</v>
          </cell>
          <cell r="D68" t="str">
            <v>低</v>
          </cell>
          <cell r="E68" t="str">
            <v>鹿児島</v>
          </cell>
          <cell r="F68">
            <v>0.3</v>
          </cell>
          <cell r="G68">
            <v>0.47916666666666669</v>
          </cell>
          <cell r="H68">
            <v>0.58333333333333337</v>
          </cell>
          <cell r="I68">
            <v>16.239999999999998</v>
          </cell>
          <cell r="J68">
            <v>44971</v>
          </cell>
          <cell r="K68" t="str">
            <v>火</v>
          </cell>
          <cell r="L68" t="str">
            <v>鹿児島市</v>
          </cell>
          <cell r="M68">
            <v>17.489999999999998</v>
          </cell>
        </row>
        <row r="69">
          <cell r="B69" t="str">
            <v>鹿児島高19</v>
          </cell>
          <cell r="C69">
            <v>44982</v>
          </cell>
          <cell r="D69" t="str">
            <v>高</v>
          </cell>
          <cell r="E69" t="str">
            <v>鹿児島</v>
          </cell>
          <cell r="F69">
            <v>0.3</v>
          </cell>
          <cell r="G69">
            <v>0.47916666666666669</v>
          </cell>
          <cell r="H69">
            <v>0.58333333333333337</v>
          </cell>
          <cell r="I69">
            <v>16.239999999999998</v>
          </cell>
          <cell r="J69">
            <v>44971</v>
          </cell>
          <cell r="K69" t="str">
            <v>火</v>
          </cell>
          <cell r="L69" t="str">
            <v>鹿児島市</v>
          </cell>
          <cell r="M69">
            <v>17.489999999999998</v>
          </cell>
        </row>
        <row r="70">
          <cell r="B70" t="str">
            <v>鹿児島低20</v>
          </cell>
          <cell r="C70">
            <v>44983</v>
          </cell>
          <cell r="D70" t="str">
            <v>低</v>
          </cell>
          <cell r="E70" t="str">
            <v>鹿児島</v>
          </cell>
          <cell r="F70">
            <v>1</v>
          </cell>
          <cell r="G70">
            <v>0.33333333333333331</v>
          </cell>
          <cell r="H70">
            <v>0.66666666666666663</v>
          </cell>
          <cell r="I70">
            <v>20.81</v>
          </cell>
          <cell r="J70">
            <v>44825</v>
          </cell>
          <cell r="K70" t="str">
            <v>水</v>
          </cell>
          <cell r="L70" t="str">
            <v>鹿児島市</v>
          </cell>
          <cell r="M70">
            <v>20.83</v>
          </cell>
        </row>
        <row r="71">
          <cell r="B71" t="str">
            <v>鹿児島高20</v>
          </cell>
          <cell r="C71">
            <v>44983</v>
          </cell>
          <cell r="D71" t="str">
            <v>高</v>
          </cell>
          <cell r="E71" t="str">
            <v>鹿児島</v>
          </cell>
          <cell r="F71">
            <v>1</v>
          </cell>
          <cell r="G71">
            <v>0.33333333333333331</v>
          </cell>
          <cell r="H71">
            <v>0.66666666666666663</v>
          </cell>
          <cell r="I71">
            <v>20.81</v>
          </cell>
          <cell r="J71">
            <v>44825</v>
          </cell>
          <cell r="K71" t="str">
            <v>水</v>
          </cell>
          <cell r="L71" t="str">
            <v>鹿児島市</v>
          </cell>
          <cell r="M71">
            <v>20.83</v>
          </cell>
        </row>
        <row r="72">
          <cell r="B72" t="str">
            <v>鹿児島低21</v>
          </cell>
          <cell r="C72">
            <v>44984</v>
          </cell>
          <cell r="D72" t="str">
            <v>低</v>
          </cell>
          <cell r="E72" t="str">
            <v>鹿児島</v>
          </cell>
          <cell r="F72">
            <v>0.4</v>
          </cell>
          <cell r="G72">
            <v>0.4375</v>
          </cell>
          <cell r="H72">
            <v>0.64583333333333337</v>
          </cell>
          <cell r="I72">
            <v>20.59</v>
          </cell>
          <cell r="J72">
            <v>44828</v>
          </cell>
          <cell r="K72" t="str">
            <v>土</v>
          </cell>
          <cell r="L72" t="str">
            <v>鹿児島市</v>
          </cell>
          <cell r="M72">
            <v>20.65</v>
          </cell>
        </row>
        <row r="73">
          <cell r="B73" t="str">
            <v>鹿児島高21</v>
          </cell>
          <cell r="C73">
            <v>44984</v>
          </cell>
          <cell r="D73" t="str">
            <v>高</v>
          </cell>
          <cell r="E73" t="str">
            <v>鹿児島</v>
          </cell>
          <cell r="F73">
            <v>0.4</v>
          </cell>
          <cell r="G73">
            <v>0.4375</v>
          </cell>
          <cell r="H73">
            <v>0.64583333333333337</v>
          </cell>
          <cell r="I73">
            <v>20.59</v>
          </cell>
          <cell r="J73">
            <v>44828</v>
          </cell>
          <cell r="K73" t="str">
            <v>土</v>
          </cell>
          <cell r="L73" t="str">
            <v>鹿児島市</v>
          </cell>
          <cell r="M73">
            <v>20.65</v>
          </cell>
        </row>
        <row r="74">
          <cell r="B74" t="str">
            <v>鹿児島低22</v>
          </cell>
          <cell r="C74">
            <v>44985</v>
          </cell>
          <cell r="D74" t="str">
            <v>低</v>
          </cell>
          <cell r="E74" t="str">
            <v>鹿児島</v>
          </cell>
          <cell r="F74">
            <v>0.5</v>
          </cell>
          <cell r="G74">
            <v>0.4375</v>
          </cell>
          <cell r="H74">
            <v>0.64583333333333337</v>
          </cell>
          <cell r="I74">
            <v>20.84</v>
          </cell>
          <cell r="J74">
            <v>44813</v>
          </cell>
          <cell r="K74" t="str">
            <v>金</v>
          </cell>
          <cell r="L74" t="str">
            <v>鹿児島市</v>
          </cell>
          <cell r="M74">
            <v>21.04</v>
          </cell>
        </row>
        <row r="75">
          <cell r="B75" t="str">
            <v>鹿児島高22</v>
          </cell>
          <cell r="C75">
            <v>44985</v>
          </cell>
          <cell r="D75" t="str">
            <v>高</v>
          </cell>
          <cell r="E75" t="str">
            <v>鹿児島</v>
          </cell>
          <cell r="F75">
            <v>0.5</v>
          </cell>
          <cell r="G75">
            <v>0.4375</v>
          </cell>
          <cell r="H75">
            <v>0.64583333333333337</v>
          </cell>
          <cell r="I75">
            <v>20.84</v>
          </cell>
          <cell r="J75">
            <v>44813</v>
          </cell>
          <cell r="K75" t="str">
            <v>金</v>
          </cell>
          <cell r="L75" t="str">
            <v>鹿児島市</v>
          </cell>
          <cell r="M75">
            <v>21.04</v>
          </cell>
        </row>
        <row r="76">
          <cell r="B76" t="str">
            <v>佐賀低1</v>
          </cell>
          <cell r="C76">
            <v>44857</v>
          </cell>
          <cell r="D76" t="str">
            <v>低</v>
          </cell>
          <cell r="E76" t="str">
            <v>佐賀</v>
          </cell>
          <cell r="F76">
            <v>0.51</v>
          </cell>
          <cell r="G76">
            <v>0.4375</v>
          </cell>
          <cell r="H76">
            <v>0.54166666666666663</v>
          </cell>
          <cell r="I76">
            <v>15.08</v>
          </cell>
          <cell r="J76">
            <v>44862</v>
          </cell>
          <cell r="K76" t="str">
            <v>金</v>
          </cell>
          <cell r="L76" t="str">
            <v>佐賀市</v>
          </cell>
          <cell r="M76">
            <v>15.55</v>
          </cell>
        </row>
        <row r="77">
          <cell r="B77" t="str">
            <v>佐賀高1</v>
          </cell>
          <cell r="C77">
            <v>44857</v>
          </cell>
          <cell r="D77" t="str">
            <v>高</v>
          </cell>
          <cell r="E77" t="str">
            <v>佐賀</v>
          </cell>
          <cell r="F77">
            <v>0.51</v>
          </cell>
          <cell r="G77">
            <v>0.4375</v>
          </cell>
          <cell r="H77">
            <v>0.54166666666666663</v>
          </cell>
          <cell r="I77">
            <v>15.08</v>
          </cell>
          <cell r="J77">
            <v>44862</v>
          </cell>
          <cell r="K77" t="str">
            <v>金</v>
          </cell>
          <cell r="L77" t="str">
            <v>佐賀市</v>
          </cell>
          <cell r="M77">
            <v>15.55</v>
          </cell>
        </row>
        <row r="78">
          <cell r="B78" t="str">
            <v>佐賀低2</v>
          </cell>
          <cell r="C78">
            <v>44892</v>
          </cell>
          <cell r="D78" t="str">
            <v>低</v>
          </cell>
          <cell r="E78" t="str">
            <v>佐賀</v>
          </cell>
          <cell r="F78">
            <v>0.15</v>
          </cell>
          <cell r="G78">
            <v>0.41666666666666669</v>
          </cell>
          <cell r="H78">
            <v>0.58333333333333337</v>
          </cell>
          <cell r="I78">
            <v>11.81</v>
          </cell>
          <cell r="J78">
            <v>44886</v>
          </cell>
          <cell r="K78" t="str">
            <v>月</v>
          </cell>
          <cell r="L78" t="str">
            <v>佐賀市</v>
          </cell>
          <cell r="M78">
            <v>12.22</v>
          </cell>
        </row>
        <row r="79">
          <cell r="B79" t="str">
            <v>佐賀高2</v>
          </cell>
          <cell r="C79">
            <v>44892</v>
          </cell>
          <cell r="D79" t="str">
            <v>高</v>
          </cell>
          <cell r="E79" t="str">
            <v>佐賀</v>
          </cell>
          <cell r="F79">
            <v>0.15</v>
          </cell>
          <cell r="G79">
            <v>0.41666666666666669</v>
          </cell>
          <cell r="H79">
            <v>0.58333333333333337</v>
          </cell>
          <cell r="I79">
            <v>11.81</v>
          </cell>
          <cell r="J79">
            <v>44886</v>
          </cell>
          <cell r="K79" t="str">
            <v>月</v>
          </cell>
          <cell r="L79" t="str">
            <v>佐賀市</v>
          </cell>
          <cell r="M79">
            <v>12.22</v>
          </cell>
        </row>
        <row r="80">
          <cell r="B80" t="str">
            <v>佐賀低3</v>
          </cell>
          <cell r="C80">
            <v>44926</v>
          </cell>
          <cell r="D80" t="str">
            <v>低</v>
          </cell>
          <cell r="E80" t="str">
            <v>佐賀</v>
          </cell>
          <cell r="F80">
            <v>0.2</v>
          </cell>
          <cell r="G80">
            <v>0.5</v>
          </cell>
          <cell r="H80">
            <v>0.58333333333333337</v>
          </cell>
          <cell r="I80">
            <v>10.74</v>
          </cell>
          <cell r="J80">
            <v>44925</v>
          </cell>
          <cell r="K80" t="str">
            <v>金</v>
          </cell>
          <cell r="L80" t="str">
            <v>佐賀市</v>
          </cell>
          <cell r="M80">
            <v>10.75</v>
          </cell>
        </row>
        <row r="81">
          <cell r="B81" t="str">
            <v>佐賀高3</v>
          </cell>
          <cell r="C81">
            <v>44926</v>
          </cell>
          <cell r="D81" t="str">
            <v>高</v>
          </cell>
          <cell r="E81" t="str">
            <v>佐賀</v>
          </cell>
          <cell r="F81">
            <v>0.2</v>
          </cell>
          <cell r="G81">
            <v>0.5</v>
          </cell>
          <cell r="H81">
            <v>0.58333333333333337</v>
          </cell>
          <cell r="I81">
            <v>10.74</v>
          </cell>
          <cell r="J81">
            <v>44925</v>
          </cell>
          <cell r="K81" t="str">
            <v>金</v>
          </cell>
          <cell r="L81" t="str">
            <v>佐賀市</v>
          </cell>
          <cell r="M81">
            <v>10.75</v>
          </cell>
        </row>
        <row r="82">
          <cell r="B82" t="str">
            <v>佐賀低4</v>
          </cell>
          <cell r="C82">
            <v>44927</v>
          </cell>
          <cell r="D82" t="str">
            <v>低</v>
          </cell>
          <cell r="E82" t="str">
            <v>佐賀</v>
          </cell>
          <cell r="F82">
            <v>0.5</v>
          </cell>
          <cell r="G82">
            <v>0.33333333333333331</v>
          </cell>
          <cell r="H82">
            <v>0.66666666666666663</v>
          </cell>
          <cell r="I82">
            <v>10.68</v>
          </cell>
          <cell r="J82">
            <v>44942</v>
          </cell>
          <cell r="K82" t="str">
            <v>月</v>
          </cell>
          <cell r="L82" t="str">
            <v>佐賀市</v>
          </cell>
          <cell r="M82">
            <v>11.18</v>
          </cell>
        </row>
        <row r="83">
          <cell r="B83" t="str">
            <v>佐賀高4</v>
          </cell>
          <cell r="C83">
            <v>44927</v>
          </cell>
          <cell r="D83" t="str">
            <v>高</v>
          </cell>
          <cell r="E83" t="str">
            <v>佐賀</v>
          </cell>
          <cell r="F83">
            <v>0.5</v>
          </cell>
          <cell r="G83">
            <v>0.33333333333333331</v>
          </cell>
          <cell r="H83">
            <v>0.66666666666666663</v>
          </cell>
          <cell r="I83">
            <v>10.68</v>
          </cell>
          <cell r="J83">
            <v>44942</v>
          </cell>
          <cell r="K83" t="str">
            <v>月</v>
          </cell>
          <cell r="L83" t="str">
            <v>佐賀市</v>
          </cell>
          <cell r="M83">
            <v>11.18</v>
          </cell>
        </row>
        <row r="84">
          <cell r="B84" t="str">
            <v>佐賀低5</v>
          </cell>
          <cell r="C84">
            <v>44928</v>
          </cell>
          <cell r="D84" t="str">
            <v>低</v>
          </cell>
          <cell r="E84" t="str">
            <v>佐賀</v>
          </cell>
          <cell r="F84">
            <v>0.4</v>
          </cell>
          <cell r="G84">
            <v>0.4375</v>
          </cell>
          <cell r="H84">
            <v>0.625</v>
          </cell>
          <cell r="I84">
            <v>12.32</v>
          </cell>
          <cell r="J84">
            <v>44947</v>
          </cell>
          <cell r="K84" t="str">
            <v>土</v>
          </cell>
          <cell r="L84" t="str">
            <v>佐賀市</v>
          </cell>
          <cell r="M84">
            <v>12.77</v>
          </cell>
        </row>
        <row r="85">
          <cell r="B85" t="str">
            <v>佐賀高5</v>
          </cell>
          <cell r="C85">
            <v>44928</v>
          </cell>
          <cell r="D85" t="str">
            <v>高</v>
          </cell>
          <cell r="E85" t="str">
            <v>佐賀</v>
          </cell>
          <cell r="F85">
            <v>0.4</v>
          </cell>
          <cell r="G85">
            <v>0.4375</v>
          </cell>
          <cell r="H85">
            <v>0.625</v>
          </cell>
          <cell r="I85">
            <v>12.32</v>
          </cell>
          <cell r="J85">
            <v>44947</v>
          </cell>
          <cell r="K85" t="str">
            <v>土</v>
          </cell>
          <cell r="L85" t="str">
            <v>佐賀市</v>
          </cell>
          <cell r="M85">
            <v>12.77</v>
          </cell>
        </row>
        <row r="86">
          <cell r="B86" t="str">
            <v>佐賀低6</v>
          </cell>
          <cell r="C86">
            <v>44929</v>
          </cell>
          <cell r="D86" t="str">
            <v>低</v>
          </cell>
          <cell r="E86" t="str">
            <v>佐賀</v>
          </cell>
          <cell r="F86">
            <v>0.4</v>
          </cell>
          <cell r="G86">
            <v>0.45833333333333331</v>
          </cell>
          <cell r="H86">
            <v>0.625</v>
          </cell>
          <cell r="I86">
            <v>12.85</v>
          </cell>
          <cell r="J86">
            <v>44870</v>
          </cell>
          <cell r="K86" t="str">
            <v>土</v>
          </cell>
          <cell r="L86" t="str">
            <v>佐賀市</v>
          </cell>
          <cell r="M86">
            <v>13.09</v>
          </cell>
        </row>
        <row r="87">
          <cell r="B87" t="str">
            <v>佐賀高6</v>
          </cell>
          <cell r="C87">
            <v>44929</v>
          </cell>
          <cell r="D87" t="str">
            <v>高</v>
          </cell>
          <cell r="E87" t="str">
            <v>佐賀</v>
          </cell>
          <cell r="F87">
            <v>0.4</v>
          </cell>
          <cell r="G87">
            <v>0.45833333333333331</v>
          </cell>
          <cell r="H87">
            <v>0.625</v>
          </cell>
          <cell r="I87">
            <v>12.85</v>
          </cell>
          <cell r="J87">
            <v>44870</v>
          </cell>
          <cell r="K87" t="str">
            <v>土</v>
          </cell>
          <cell r="L87" t="str">
            <v>佐賀市</v>
          </cell>
          <cell r="M87">
            <v>13.09</v>
          </cell>
        </row>
        <row r="88">
          <cell r="B88" t="str">
            <v>佐賀低7</v>
          </cell>
          <cell r="C88">
            <v>44930</v>
          </cell>
          <cell r="D88" t="str">
            <v>低</v>
          </cell>
          <cell r="E88" t="str">
            <v>佐賀</v>
          </cell>
          <cell r="F88">
            <v>0.3</v>
          </cell>
          <cell r="G88">
            <v>0.47916666666666669</v>
          </cell>
          <cell r="H88">
            <v>0.60416666666666663</v>
          </cell>
          <cell r="I88">
            <v>12.9</v>
          </cell>
          <cell r="J88">
            <v>44870</v>
          </cell>
          <cell r="K88" t="str">
            <v>土</v>
          </cell>
          <cell r="L88" t="str">
            <v>佐賀市</v>
          </cell>
          <cell r="M88">
            <v>13.09</v>
          </cell>
        </row>
        <row r="89">
          <cell r="B89" t="str">
            <v>佐賀高7</v>
          </cell>
          <cell r="C89">
            <v>44930</v>
          </cell>
          <cell r="D89" t="str">
            <v>高</v>
          </cell>
          <cell r="E89" t="str">
            <v>佐賀</v>
          </cell>
          <cell r="F89">
            <v>0.3</v>
          </cell>
          <cell r="G89">
            <v>0.47916666666666669</v>
          </cell>
          <cell r="H89">
            <v>0.60416666666666663</v>
          </cell>
          <cell r="I89">
            <v>12.9</v>
          </cell>
          <cell r="J89">
            <v>44870</v>
          </cell>
          <cell r="K89" t="str">
            <v>土</v>
          </cell>
          <cell r="L89" t="str">
            <v>佐賀市</v>
          </cell>
          <cell r="M89">
            <v>13.09</v>
          </cell>
        </row>
        <row r="90">
          <cell r="B90" t="str">
            <v>佐賀低8</v>
          </cell>
          <cell r="C90">
            <v>44934</v>
          </cell>
          <cell r="D90" t="str">
            <v>低</v>
          </cell>
          <cell r="E90" t="str">
            <v>佐賀</v>
          </cell>
          <cell r="F90">
            <v>0.3</v>
          </cell>
          <cell r="G90">
            <v>0.45833333333333331</v>
          </cell>
          <cell r="H90">
            <v>0.60416666666666663</v>
          </cell>
          <cell r="I90">
            <v>12.59</v>
          </cell>
          <cell r="J90">
            <v>44947</v>
          </cell>
          <cell r="K90" t="str">
            <v>土</v>
          </cell>
          <cell r="L90" t="str">
            <v>佐賀市</v>
          </cell>
          <cell r="M90">
            <v>12.77</v>
          </cell>
        </row>
        <row r="91">
          <cell r="B91" t="str">
            <v>佐賀高8</v>
          </cell>
          <cell r="C91">
            <v>44934</v>
          </cell>
          <cell r="D91" t="str">
            <v>高</v>
          </cell>
          <cell r="E91" t="str">
            <v>佐賀</v>
          </cell>
          <cell r="F91">
            <v>0.3</v>
          </cell>
          <cell r="G91">
            <v>0.45833333333333331</v>
          </cell>
          <cell r="H91">
            <v>0.60416666666666663</v>
          </cell>
          <cell r="I91">
            <v>12.59</v>
          </cell>
          <cell r="J91">
            <v>44947</v>
          </cell>
          <cell r="K91" t="str">
            <v>土</v>
          </cell>
          <cell r="L91" t="str">
            <v>佐賀市</v>
          </cell>
          <cell r="M91">
            <v>12.77</v>
          </cell>
        </row>
        <row r="92">
          <cell r="B92" t="str">
            <v>佐賀低9</v>
          </cell>
          <cell r="C92">
            <v>44935</v>
          </cell>
          <cell r="D92" t="str">
            <v>低</v>
          </cell>
          <cell r="E92" t="str">
            <v>佐賀</v>
          </cell>
          <cell r="F92">
            <v>0.2</v>
          </cell>
          <cell r="G92">
            <v>0.45833333333333331</v>
          </cell>
          <cell r="H92">
            <v>0.58333333333333337</v>
          </cell>
          <cell r="I92">
            <v>11.49</v>
          </cell>
          <cell r="J92">
            <v>44947</v>
          </cell>
          <cell r="K92" t="str">
            <v>土</v>
          </cell>
          <cell r="L92" t="str">
            <v>佐賀市</v>
          </cell>
          <cell r="M92">
            <v>12.77</v>
          </cell>
        </row>
        <row r="93">
          <cell r="B93" t="str">
            <v>佐賀高9</v>
          </cell>
          <cell r="C93">
            <v>44935</v>
          </cell>
          <cell r="D93" t="str">
            <v>高</v>
          </cell>
          <cell r="E93" t="str">
            <v>佐賀</v>
          </cell>
          <cell r="F93">
            <v>0.2</v>
          </cell>
          <cell r="G93">
            <v>0.45833333333333331</v>
          </cell>
          <cell r="H93">
            <v>0.58333333333333337</v>
          </cell>
          <cell r="I93">
            <v>11.49</v>
          </cell>
          <cell r="J93">
            <v>44947</v>
          </cell>
          <cell r="K93" t="str">
            <v>土</v>
          </cell>
          <cell r="L93" t="str">
            <v>佐賀市</v>
          </cell>
          <cell r="M93">
            <v>12.77</v>
          </cell>
        </row>
        <row r="94">
          <cell r="B94" t="str">
            <v>佐賀低10</v>
          </cell>
          <cell r="C94">
            <v>44961</v>
          </cell>
          <cell r="D94" t="str">
            <v>低</v>
          </cell>
          <cell r="E94" t="str">
            <v>佐賀</v>
          </cell>
          <cell r="F94">
            <v>0.3</v>
          </cell>
          <cell r="G94">
            <v>0.45833333333333331</v>
          </cell>
          <cell r="H94">
            <v>0.5625</v>
          </cell>
          <cell r="I94">
            <v>12.5</v>
          </cell>
          <cell r="J94">
            <v>44947</v>
          </cell>
          <cell r="K94" t="str">
            <v>土</v>
          </cell>
          <cell r="L94" t="str">
            <v>佐賀市</v>
          </cell>
          <cell r="M94">
            <v>12.77</v>
          </cell>
        </row>
        <row r="95">
          <cell r="B95" t="str">
            <v>佐賀高10</v>
          </cell>
          <cell r="C95">
            <v>44961</v>
          </cell>
          <cell r="D95" t="str">
            <v>高</v>
          </cell>
          <cell r="E95" t="str">
            <v>佐賀</v>
          </cell>
          <cell r="F95">
            <v>0.3</v>
          </cell>
          <cell r="G95">
            <v>0.45833333333333331</v>
          </cell>
          <cell r="H95">
            <v>0.5625</v>
          </cell>
          <cell r="I95">
            <v>12.5</v>
          </cell>
          <cell r="J95">
            <v>44947</v>
          </cell>
          <cell r="K95" t="str">
            <v>土</v>
          </cell>
          <cell r="L95" t="str">
            <v>佐賀市</v>
          </cell>
          <cell r="M95">
            <v>12.77</v>
          </cell>
        </row>
        <row r="96">
          <cell r="B96" t="str">
            <v>佐賀低11</v>
          </cell>
          <cell r="C96">
            <v>44962</v>
          </cell>
          <cell r="D96" t="str">
            <v>低</v>
          </cell>
          <cell r="E96" t="str">
            <v>佐賀</v>
          </cell>
          <cell r="F96">
            <v>0.3</v>
          </cell>
          <cell r="G96">
            <v>0.4375</v>
          </cell>
          <cell r="H96">
            <v>0.58333333333333337</v>
          </cell>
          <cell r="I96">
            <v>15.26</v>
          </cell>
          <cell r="J96">
            <v>44956</v>
          </cell>
          <cell r="K96" t="str">
            <v>月</v>
          </cell>
          <cell r="L96" t="str">
            <v>佐賀市</v>
          </cell>
          <cell r="M96">
            <v>15.45</v>
          </cell>
        </row>
        <row r="97">
          <cell r="B97" t="str">
            <v>佐賀高11</v>
          </cell>
          <cell r="C97">
            <v>44962</v>
          </cell>
          <cell r="D97" t="str">
            <v>高</v>
          </cell>
          <cell r="E97" t="str">
            <v>佐賀</v>
          </cell>
          <cell r="F97">
            <v>0.3</v>
          </cell>
          <cell r="G97">
            <v>0.4375</v>
          </cell>
          <cell r="H97">
            <v>0.58333333333333337</v>
          </cell>
          <cell r="I97">
            <v>15.26</v>
          </cell>
          <cell r="J97">
            <v>44956</v>
          </cell>
          <cell r="K97" t="str">
            <v>月</v>
          </cell>
          <cell r="L97" t="str">
            <v>佐賀市</v>
          </cell>
          <cell r="M97">
            <v>15.45</v>
          </cell>
        </row>
        <row r="98">
          <cell r="B98" t="str">
            <v>佐賀低12</v>
          </cell>
          <cell r="C98">
            <v>44965</v>
          </cell>
          <cell r="D98" t="str">
            <v>低</v>
          </cell>
          <cell r="E98" t="str">
            <v>佐賀</v>
          </cell>
          <cell r="F98">
            <v>0.2</v>
          </cell>
          <cell r="G98">
            <v>0.47916666666666669</v>
          </cell>
          <cell r="H98">
            <v>0.5625</v>
          </cell>
          <cell r="I98">
            <v>14.33</v>
          </cell>
          <cell r="J98">
            <v>44957</v>
          </cell>
          <cell r="K98" t="str">
            <v>火</v>
          </cell>
          <cell r="L98" t="str">
            <v>佐賀市</v>
          </cell>
          <cell r="M98">
            <v>15.24</v>
          </cell>
        </row>
        <row r="99">
          <cell r="B99" t="str">
            <v>佐賀高12</v>
          </cell>
          <cell r="C99">
            <v>44965</v>
          </cell>
          <cell r="D99" t="str">
            <v>高</v>
          </cell>
          <cell r="E99" t="str">
            <v>佐賀</v>
          </cell>
          <cell r="F99">
            <v>0.2</v>
          </cell>
          <cell r="G99">
            <v>0.47916666666666669</v>
          </cell>
          <cell r="H99">
            <v>0.5625</v>
          </cell>
          <cell r="I99">
            <v>14.33</v>
          </cell>
          <cell r="J99">
            <v>44957</v>
          </cell>
          <cell r="K99" t="str">
            <v>火</v>
          </cell>
          <cell r="L99" t="str">
            <v>佐賀市</v>
          </cell>
          <cell r="M99">
            <v>15.24</v>
          </cell>
        </row>
        <row r="100">
          <cell r="B100" t="str">
            <v>佐賀低13</v>
          </cell>
          <cell r="C100">
            <v>44968</v>
          </cell>
          <cell r="D100" t="str">
            <v>低</v>
          </cell>
          <cell r="E100" t="str">
            <v>佐賀</v>
          </cell>
          <cell r="F100">
            <v>0.1</v>
          </cell>
          <cell r="G100">
            <v>0.52083333333333337</v>
          </cell>
          <cell r="H100">
            <v>0.58333333333333337</v>
          </cell>
          <cell r="I100">
            <v>7.67</v>
          </cell>
          <cell r="J100">
            <v>44980</v>
          </cell>
          <cell r="K100" t="str">
            <v>木</v>
          </cell>
          <cell r="L100" t="str">
            <v>佐賀市</v>
          </cell>
          <cell r="M100">
            <v>8.1</v>
          </cell>
        </row>
        <row r="101">
          <cell r="B101" t="str">
            <v>佐賀高13</v>
          </cell>
          <cell r="C101">
            <v>44968</v>
          </cell>
          <cell r="D101" t="str">
            <v>高</v>
          </cell>
          <cell r="E101" t="str">
            <v>佐賀</v>
          </cell>
          <cell r="F101">
            <v>0.1</v>
          </cell>
          <cell r="G101">
            <v>0.52083333333333337</v>
          </cell>
          <cell r="H101">
            <v>0.58333333333333337</v>
          </cell>
          <cell r="I101">
            <v>7.67</v>
          </cell>
          <cell r="J101">
            <v>44980</v>
          </cell>
          <cell r="K101" t="str">
            <v>木</v>
          </cell>
          <cell r="L101" t="str">
            <v>佐賀市</v>
          </cell>
          <cell r="M101">
            <v>8.1</v>
          </cell>
        </row>
        <row r="102">
          <cell r="B102" t="str">
            <v>佐賀低14</v>
          </cell>
          <cell r="C102">
            <v>44969</v>
          </cell>
          <cell r="D102" t="str">
            <v>低</v>
          </cell>
          <cell r="E102" t="str">
            <v>佐賀</v>
          </cell>
          <cell r="F102">
            <v>0.6</v>
          </cell>
          <cell r="G102">
            <v>0.4375</v>
          </cell>
          <cell r="H102">
            <v>0.66666666666666663</v>
          </cell>
          <cell r="I102">
            <v>13.37</v>
          </cell>
          <cell r="J102">
            <v>44890</v>
          </cell>
          <cell r="K102" t="str">
            <v>金</v>
          </cell>
          <cell r="L102" t="str">
            <v>佐賀市</v>
          </cell>
          <cell r="M102">
            <v>13.46</v>
          </cell>
        </row>
        <row r="103">
          <cell r="B103" t="str">
            <v>佐賀高14</v>
          </cell>
          <cell r="C103">
            <v>44969</v>
          </cell>
          <cell r="D103" t="str">
            <v>高</v>
          </cell>
          <cell r="E103" t="str">
            <v>佐賀</v>
          </cell>
          <cell r="F103">
            <v>0.6</v>
          </cell>
          <cell r="G103">
            <v>0.4375</v>
          </cell>
          <cell r="H103">
            <v>0.66666666666666663</v>
          </cell>
          <cell r="I103">
            <v>13.37</v>
          </cell>
          <cell r="J103">
            <v>44890</v>
          </cell>
          <cell r="K103" t="str">
            <v>金</v>
          </cell>
          <cell r="L103" t="str">
            <v>佐賀市</v>
          </cell>
          <cell r="M103">
            <v>13.46</v>
          </cell>
        </row>
        <row r="104">
          <cell r="B104" t="str">
            <v>佐賀低15</v>
          </cell>
          <cell r="C104">
            <v>44972</v>
          </cell>
          <cell r="D104" t="str">
            <v>低</v>
          </cell>
          <cell r="E104" t="str">
            <v>佐賀</v>
          </cell>
          <cell r="F104">
            <v>0.1</v>
          </cell>
          <cell r="G104">
            <v>0.5</v>
          </cell>
          <cell r="H104">
            <v>0.5625</v>
          </cell>
          <cell r="I104">
            <v>13.63</v>
          </cell>
          <cell r="J104">
            <v>44881</v>
          </cell>
          <cell r="K104" t="str">
            <v>水</v>
          </cell>
          <cell r="L104" t="str">
            <v>佐賀市</v>
          </cell>
          <cell r="M104">
            <v>13.83</v>
          </cell>
        </row>
        <row r="105">
          <cell r="B105" t="str">
            <v>佐賀高15</v>
          </cell>
          <cell r="C105">
            <v>44972</v>
          </cell>
          <cell r="D105" t="str">
            <v>高</v>
          </cell>
          <cell r="E105" t="str">
            <v>佐賀</v>
          </cell>
          <cell r="F105">
            <v>0.1</v>
          </cell>
          <cell r="G105">
            <v>0.5</v>
          </cell>
          <cell r="H105">
            <v>0.5625</v>
          </cell>
          <cell r="I105">
            <v>13.63</v>
          </cell>
          <cell r="J105">
            <v>44881</v>
          </cell>
          <cell r="K105" t="str">
            <v>水</v>
          </cell>
          <cell r="L105" t="str">
            <v>佐賀市</v>
          </cell>
          <cell r="M105">
            <v>13.83</v>
          </cell>
        </row>
        <row r="106">
          <cell r="B106" t="str">
            <v>佐賀低16</v>
          </cell>
          <cell r="C106">
            <v>44973</v>
          </cell>
          <cell r="D106" t="str">
            <v>低</v>
          </cell>
          <cell r="E106" t="str">
            <v>佐賀</v>
          </cell>
          <cell r="F106">
            <v>0.2</v>
          </cell>
          <cell r="G106">
            <v>0.47916666666666669</v>
          </cell>
          <cell r="H106">
            <v>0.58333333333333337</v>
          </cell>
          <cell r="I106">
            <v>18.18</v>
          </cell>
          <cell r="J106">
            <v>44849</v>
          </cell>
          <cell r="K106" t="str">
            <v>土</v>
          </cell>
          <cell r="L106" t="str">
            <v>佐賀市</v>
          </cell>
          <cell r="M106">
            <v>18.5</v>
          </cell>
        </row>
        <row r="107">
          <cell r="B107" t="str">
            <v>佐賀高16</v>
          </cell>
          <cell r="C107">
            <v>44973</v>
          </cell>
          <cell r="D107" t="str">
            <v>高</v>
          </cell>
          <cell r="E107" t="str">
            <v>佐賀</v>
          </cell>
          <cell r="F107">
            <v>0.2</v>
          </cell>
          <cell r="G107">
            <v>0.47916666666666669</v>
          </cell>
          <cell r="H107">
            <v>0.58333333333333337</v>
          </cell>
          <cell r="I107">
            <v>18.18</v>
          </cell>
          <cell r="J107">
            <v>44849</v>
          </cell>
          <cell r="K107" t="str">
            <v>土</v>
          </cell>
          <cell r="L107" t="str">
            <v>佐賀市</v>
          </cell>
          <cell r="M107">
            <v>18.5</v>
          </cell>
        </row>
        <row r="108">
          <cell r="B108" t="str">
            <v>佐賀低17</v>
          </cell>
          <cell r="C108">
            <v>44977</v>
          </cell>
          <cell r="D108" t="str">
            <v>低</v>
          </cell>
          <cell r="E108" t="str">
            <v>佐賀</v>
          </cell>
          <cell r="F108">
            <v>0.3</v>
          </cell>
          <cell r="G108">
            <v>0.4375</v>
          </cell>
          <cell r="H108">
            <v>0.58333333333333337</v>
          </cell>
          <cell r="I108">
            <v>18.71</v>
          </cell>
          <cell r="J108">
            <v>44854</v>
          </cell>
          <cell r="K108" t="str">
            <v>木</v>
          </cell>
          <cell r="L108" t="str">
            <v>佐賀市</v>
          </cell>
          <cell r="M108">
            <v>18.8</v>
          </cell>
        </row>
        <row r="109">
          <cell r="B109" t="str">
            <v>佐賀高17</v>
          </cell>
          <cell r="C109">
            <v>44977</v>
          </cell>
          <cell r="D109" t="str">
            <v>高</v>
          </cell>
          <cell r="E109" t="str">
            <v>佐賀</v>
          </cell>
          <cell r="F109">
            <v>0.3</v>
          </cell>
          <cell r="G109">
            <v>0.4375</v>
          </cell>
          <cell r="H109">
            <v>0.58333333333333337</v>
          </cell>
          <cell r="I109">
            <v>18.71</v>
          </cell>
          <cell r="J109">
            <v>44854</v>
          </cell>
          <cell r="K109" t="str">
            <v>木</v>
          </cell>
          <cell r="L109" t="str">
            <v>佐賀市</v>
          </cell>
          <cell r="M109">
            <v>18.8</v>
          </cell>
        </row>
        <row r="110">
          <cell r="B110" t="str">
            <v>佐賀低18</v>
          </cell>
          <cell r="C110">
            <v>44979</v>
          </cell>
          <cell r="D110" t="str">
            <v>低</v>
          </cell>
          <cell r="E110" t="str">
            <v>佐賀</v>
          </cell>
          <cell r="F110">
            <v>0.1</v>
          </cell>
          <cell r="G110">
            <v>0.52083333333333337</v>
          </cell>
          <cell r="H110">
            <v>0.54166666666666663</v>
          </cell>
          <cell r="I110">
            <v>11.74</v>
          </cell>
          <cell r="J110">
            <v>44907</v>
          </cell>
          <cell r="K110" t="str">
            <v>月</v>
          </cell>
          <cell r="L110" t="str">
            <v>佐賀市</v>
          </cell>
          <cell r="M110">
            <v>12</v>
          </cell>
        </row>
        <row r="111">
          <cell r="B111" t="str">
            <v>佐賀高18</v>
          </cell>
          <cell r="C111">
            <v>44979</v>
          </cell>
          <cell r="D111" t="str">
            <v>高</v>
          </cell>
          <cell r="E111" t="str">
            <v>佐賀</v>
          </cell>
          <cell r="F111">
            <v>0.1</v>
          </cell>
          <cell r="G111">
            <v>0.52083333333333337</v>
          </cell>
          <cell r="H111">
            <v>0.54166666666666663</v>
          </cell>
          <cell r="I111">
            <v>11.74</v>
          </cell>
          <cell r="J111">
            <v>44907</v>
          </cell>
          <cell r="K111" t="str">
            <v>月</v>
          </cell>
          <cell r="L111" t="str">
            <v>佐賀市</v>
          </cell>
          <cell r="M111">
            <v>12</v>
          </cell>
        </row>
        <row r="112">
          <cell r="B112" t="str">
            <v>佐賀低19</v>
          </cell>
          <cell r="C112">
            <v>44982</v>
          </cell>
          <cell r="D112" t="str">
            <v>低</v>
          </cell>
          <cell r="E112" t="str">
            <v>佐賀</v>
          </cell>
          <cell r="F112">
            <v>0.3</v>
          </cell>
          <cell r="G112">
            <v>0.47916666666666669</v>
          </cell>
          <cell r="H112">
            <v>0.58333333333333337</v>
          </cell>
          <cell r="I112">
            <v>11.76</v>
          </cell>
          <cell r="J112">
            <v>44907</v>
          </cell>
          <cell r="K112" t="str">
            <v>月</v>
          </cell>
          <cell r="L112" t="str">
            <v>佐賀市</v>
          </cell>
          <cell r="M112">
            <v>12</v>
          </cell>
        </row>
        <row r="113">
          <cell r="B113" t="str">
            <v>佐賀高19</v>
          </cell>
          <cell r="C113">
            <v>44982</v>
          </cell>
          <cell r="D113" t="str">
            <v>高</v>
          </cell>
          <cell r="E113" t="str">
            <v>佐賀</v>
          </cell>
          <cell r="F113">
            <v>0.3</v>
          </cell>
          <cell r="G113">
            <v>0.47916666666666669</v>
          </cell>
          <cell r="H113">
            <v>0.58333333333333337</v>
          </cell>
          <cell r="I113">
            <v>11.76</v>
          </cell>
          <cell r="J113">
            <v>44907</v>
          </cell>
          <cell r="K113" t="str">
            <v>月</v>
          </cell>
          <cell r="L113" t="str">
            <v>佐賀市</v>
          </cell>
          <cell r="M113">
            <v>12</v>
          </cell>
        </row>
        <row r="114">
          <cell r="B114" t="str">
            <v>佐賀低20</v>
          </cell>
          <cell r="C114">
            <v>44983</v>
          </cell>
          <cell r="D114" t="str">
            <v>低</v>
          </cell>
          <cell r="E114" t="str">
            <v>佐賀</v>
          </cell>
          <cell r="F114">
            <v>1</v>
          </cell>
          <cell r="G114">
            <v>0.33333333333333331</v>
          </cell>
          <cell r="H114">
            <v>0.66666666666666663</v>
          </cell>
          <cell r="I114">
            <v>16.940000000000001</v>
          </cell>
          <cell r="J114">
            <v>44864</v>
          </cell>
          <cell r="K114" t="str">
            <v>日</v>
          </cell>
          <cell r="L114" t="str">
            <v>佐賀市</v>
          </cell>
          <cell r="M114">
            <v>16.95</v>
          </cell>
        </row>
        <row r="115">
          <cell r="B115" t="str">
            <v>佐賀高20</v>
          </cell>
          <cell r="C115">
            <v>44983</v>
          </cell>
          <cell r="D115" t="str">
            <v>高</v>
          </cell>
          <cell r="E115" t="str">
            <v>佐賀</v>
          </cell>
          <cell r="F115">
            <v>1</v>
          </cell>
          <cell r="G115">
            <v>0.33333333333333331</v>
          </cell>
          <cell r="H115">
            <v>0.66666666666666663</v>
          </cell>
          <cell r="I115">
            <v>16.940000000000001</v>
          </cell>
          <cell r="J115">
            <v>44864</v>
          </cell>
          <cell r="K115" t="str">
            <v>日</v>
          </cell>
          <cell r="L115" t="str">
            <v>佐賀市</v>
          </cell>
          <cell r="M115">
            <v>16.95</v>
          </cell>
        </row>
        <row r="116">
          <cell r="B116" t="str">
            <v>佐賀低21</v>
          </cell>
          <cell r="C116">
            <v>44984</v>
          </cell>
          <cell r="D116" t="str">
            <v>低</v>
          </cell>
          <cell r="E116" t="str">
            <v>佐賀</v>
          </cell>
          <cell r="F116">
            <v>0.4</v>
          </cell>
          <cell r="G116">
            <v>0.4375</v>
          </cell>
          <cell r="H116">
            <v>0.64583333333333337</v>
          </cell>
          <cell r="I116">
            <v>20.48</v>
          </cell>
          <cell r="J116">
            <v>44835</v>
          </cell>
          <cell r="K116" t="str">
            <v>土</v>
          </cell>
          <cell r="L116" t="str">
            <v>佐賀市</v>
          </cell>
          <cell r="M116">
            <v>20.72</v>
          </cell>
        </row>
        <row r="117">
          <cell r="B117" t="str">
            <v>佐賀高21</v>
          </cell>
          <cell r="C117">
            <v>44984</v>
          </cell>
          <cell r="D117" t="str">
            <v>高</v>
          </cell>
          <cell r="E117" t="str">
            <v>佐賀</v>
          </cell>
          <cell r="F117">
            <v>0.4</v>
          </cell>
          <cell r="G117">
            <v>0.4375</v>
          </cell>
          <cell r="H117">
            <v>0.64583333333333337</v>
          </cell>
          <cell r="I117">
            <v>20.48</v>
          </cell>
          <cell r="J117">
            <v>44835</v>
          </cell>
          <cell r="K117" t="str">
            <v>土</v>
          </cell>
          <cell r="L117" t="str">
            <v>佐賀市</v>
          </cell>
          <cell r="M117">
            <v>20.72</v>
          </cell>
        </row>
        <row r="118">
          <cell r="B118" t="str">
            <v>佐賀低22</v>
          </cell>
          <cell r="C118">
            <v>44985</v>
          </cell>
          <cell r="D118" t="str">
            <v>低</v>
          </cell>
          <cell r="E118" t="str">
            <v>佐賀</v>
          </cell>
          <cell r="F118">
            <v>0.5</v>
          </cell>
          <cell r="G118">
            <v>0.4375</v>
          </cell>
          <cell r="H118">
            <v>0.64583333333333337</v>
          </cell>
          <cell r="I118">
            <v>19.37</v>
          </cell>
          <cell r="J118">
            <v>44837</v>
          </cell>
          <cell r="K118" t="str">
            <v>月</v>
          </cell>
          <cell r="L118" t="str">
            <v>佐賀市</v>
          </cell>
          <cell r="M118">
            <v>19.86</v>
          </cell>
        </row>
        <row r="119">
          <cell r="B119" t="str">
            <v>佐賀高22</v>
          </cell>
          <cell r="C119">
            <v>44985</v>
          </cell>
          <cell r="D119" t="str">
            <v>高</v>
          </cell>
          <cell r="E119" t="str">
            <v>佐賀</v>
          </cell>
          <cell r="F119">
            <v>0.5</v>
          </cell>
          <cell r="G119">
            <v>0.4375</v>
          </cell>
          <cell r="H119">
            <v>0.64583333333333337</v>
          </cell>
          <cell r="I119">
            <v>19.37</v>
          </cell>
          <cell r="J119">
            <v>44837</v>
          </cell>
          <cell r="K119" t="str">
            <v>月</v>
          </cell>
          <cell r="L119" t="str">
            <v>佐賀市</v>
          </cell>
          <cell r="M119">
            <v>19.86</v>
          </cell>
        </row>
        <row r="120">
          <cell r="B120" t="str">
            <v>宮崎低1</v>
          </cell>
          <cell r="C120">
            <v>44857</v>
          </cell>
          <cell r="D120" t="str">
            <v>低</v>
          </cell>
          <cell r="E120" t="str">
            <v>宮崎</v>
          </cell>
          <cell r="F120">
            <v>0.51</v>
          </cell>
          <cell r="G120">
            <v>0.4375</v>
          </cell>
          <cell r="H120">
            <v>0.54166666666666663</v>
          </cell>
          <cell r="I120">
            <v>12.71</v>
          </cell>
          <cell r="J120">
            <v>44855</v>
          </cell>
          <cell r="K120" t="str">
            <v>金</v>
          </cell>
          <cell r="L120" t="str">
            <v>宮崎市</v>
          </cell>
          <cell r="M120">
            <v>13.41</v>
          </cell>
        </row>
        <row r="121">
          <cell r="B121" t="str">
            <v>宮崎高1</v>
          </cell>
          <cell r="C121">
            <v>44857</v>
          </cell>
          <cell r="D121" t="str">
            <v>高</v>
          </cell>
          <cell r="E121" t="str">
            <v>宮崎</v>
          </cell>
          <cell r="F121">
            <v>0.51</v>
          </cell>
          <cell r="G121">
            <v>0.4375</v>
          </cell>
          <cell r="H121">
            <v>0.54166666666666663</v>
          </cell>
          <cell r="I121">
            <v>12.71</v>
          </cell>
          <cell r="J121">
            <v>44855</v>
          </cell>
          <cell r="K121" t="str">
            <v>金</v>
          </cell>
          <cell r="L121" t="str">
            <v>宮崎市</v>
          </cell>
          <cell r="M121">
            <v>13.41</v>
          </cell>
        </row>
        <row r="122">
          <cell r="B122" t="str">
            <v>宮崎低2</v>
          </cell>
          <cell r="C122">
            <v>44892</v>
          </cell>
          <cell r="D122" t="str">
            <v>低</v>
          </cell>
          <cell r="E122" t="str">
            <v>宮崎</v>
          </cell>
          <cell r="F122">
            <v>0.15</v>
          </cell>
          <cell r="G122">
            <v>0.41666666666666669</v>
          </cell>
          <cell r="H122">
            <v>0.58333333333333337</v>
          </cell>
          <cell r="I122">
            <v>13.29</v>
          </cell>
          <cell r="J122">
            <v>44875</v>
          </cell>
          <cell r="K122" t="str">
            <v>木</v>
          </cell>
          <cell r="L122" t="str">
            <v>宮崎市</v>
          </cell>
          <cell r="M122">
            <v>13.32</v>
          </cell>
        </row>
        <row r="123">
          <cell r="B123" t="str">
            <v>宮崎高2</v>
          </cell>
          <cell r="C123">
            <v>44892</v>
          </cell>
          <cell r="D123" t="str">
            <v>高</v>
          </cell>
          <cell r="E123" t="str">
            <v>宮崎</v>
          </cell>
          <cell r="F123">
            <v>0.15</v>
          </cell>
          <cell r="G123">
            <v>0.41666666666666669</v>
          </cell>
          <cell r="H123">
            <v>0.58333333333333337</v>
          </cell>
          <cell r="I123">
            <v>13.29</v>
          </cell>
          <cell r="J123">
            <v>44875</v>
          </cell>
          <cell r="K123" t="str">
            <v>木</v>
          </cell>
          <cell r="L123" t="str">
            <v>宮崎市</v>
          </cell>
          <cell r="M123">
            <v>13.32</v>
          </cell>
        </row>
        <row r="124">
          <cell r="B124" t="str">
            <v>宮崎低3</v>
          </cell>
          <cell r="C124">
            <v>44926</v>
          </cell>
          <cell r="D124" t="str">
            <v>低</v>
          </cell>
          <cell r="E124" t="str">
            <v>宮崎</v>
          </cell>
          <cell r="F124">
            <v>0.2</v>
          </cell>
          <cell r="G124">
            <v>0.5</v>
          </cell>
          <cell r="H124">
            <v>0.58333333333333337</v>
          </cell>
          <cell r="I124">
            <v>13.24</v>
          </cell>
          <cell r="J124">
            <v>44919</v>
          </cell>
          <cell r="K124" t="str">
            <v>土</v>
          </cell>
          <cell r="L124" t="str">
            <v>宮崎市</v>
          </cell>
          <cell r="M124">
            <v>13.35</v>
          </cell>
        </row>
        <row r="125">
          <cell r="B125" t="str">
            <v>宮崎高3</v>
          </cell>
          <cell r="C125">
            <v>44926</v>
          </cell>
          <cell r="D125" t="str">
            <v>高</v>
          </cell>
          <cell r="E125" t="str">
            <v>宮崎</v>
          </cell>
          <cell r="F125">
            <v>0.2</v>
          </cell>
          <cell r="G125">
            <v>0.5</v>
          </cell>
          <cell r="H125">
            <v>0.58333333333333337</v>
          </cell>
          <cell r="I125">
            <v>13.24</v>
          </cell>
          <cell r="J125">
            <v>44919</v>
          </cell>
          <cell r="K125" t="str">
            <v>土</v>
          </cell>
          <cell r="L125" t="str">
            <v>宮崎市</v>
          </cell>
          <cell r="M125">
            <v>13.35</v>
          </cell>
        </row>
        <row r="126">
          <cell r="B126" t="str">
            <v>宮崎低4</v>
          </cell>
          <cell r="C126">
            <v>44927</v>
          </cell>
          <cell r="D126" t="str">
            <v>低</v>
          </cell>
          <cell r="E126" t="str">
            <v>宮崎</v>
          </cell>
          <cell r="F126">
            <v>0.5</v>
          </cell>
          <cell r="G126">
            <v>0.33333333333333331</v>
          </cell>
          <cell r="H126">
            <v>0.66666666666666663</v>
          </cell>
          <cell r="I126">
            <v>13.11</v>
          </cell>
          <cell r="J126">
            <v>44937</v>
          </cell>
          <cell r="K126" t="str">
            <v>水</v>
          </cell>
          <cell r="L126" t="str">
            <v>宮崎市</v>
          </cell>
          <cell r="M126">
            <v>13.39</v>
          </cell>
        </row>
        <row r="127">
          <cell r="B127" t="str">
            <v>宮崎高4</v>
          </cell>
          <cell r="C127">
            <v>44927</v>
          </cell>
          <cell r="D127" t="str">
            <v>高</v>
          </cell>
          <cell r="E127" t="str">
            <v>宮崎</v>
          </cell>
          <cell r="F127">
            <v>0.5</v>
          </cell>
          <cell r="G127">
            <v>0.33333333333333331</v>
          </cell>
          <cell r="H127">
            <v>0.66666666666666663</v>
          </cell>
          <cell r="I127">
            <v>13.11</v>
          </cell>
          <cell r="J127">
            <v>44937</v>
          </cell>
          <cell r="K127" t="str">
            <v>水</v>
          </cell>
          <cell r="L127" t="str">
            <v>宮崎市</v>
          </cell>
          <cell r="M127">
            <v>13.39</v>
          </cell>
        </row>
        <row r="128">
          <cell r="B128" t="str">
            <v>宮崎低5</v>
          </cell>
          <cell r="C128">
            <v>44928</v>
          </cell>
          <cell r="D128" t="str">
            <v>低</v>
          </cell>
          <cell r="E128" t="str">
            <v>宮崎</v>
          </cell>
          <cell r="F128">
            <v>0.4</v>
          </cell>
          <cell r="G128">
            <v>0.4375</v>
          </cell>
          <cell r="H128">
            <v>0.625</v>
          </cell>
          <cell r="I128">
            <v>11.5</v>
          </cell>
          <cell r="J128">
            <v>44943</v>
          </cell>
          <cell r="K128" t="str">
            <v>火</v>
          </cell>
          <cell r="L128" t="str">
            <v>宮崎市</v>
          </cell>
          <cell r="M128">
            <v>11.74</v>
          </cell>
        </row>
        <row r="129">
          <cell r="B129" t="str">
            <v>宮崎高5</v>
          </cell>
          <cell r="C129">
            <v>44928</v>
          </cell>
          <cell r="D129" t="str">
            <v>高</v>
          </cell>
          <cell r="E129" t="str">
            <v>宮崎</v>
          </cell>
          <cell r="F129">
            <v>0.4</v>
          </cell>
          <cell r="G129">
            <v>0.4375</v>
          </cell>
          <cell r="H129">
            <v>0.625</v>
          </cell>
          <cell r="I129">
            <v>11.5</v>
          </cell>
          <cell r="J129">
            <v>44943</v>
          </cell>
          <cell r="K129" t="str">
            <v>火</v>
          </cell>
          <cell r="L129" t="str">
            <v>宮崎市</v>
          </cell>
          <cell r="M129">
            <v>11.74</v>
          </cell>
        </row>
        <row r="130">
          <cell r="B130" t="str">
            <v>宮崎低6</v>
          </cell>
          <cell r="C130">
            <v>44929</v>
          </cell>
          <cell r="D130" t="str">
            <v>低</v>
          </cell>
          <cell r="E130" t="str">
            <v>宮崎</v>
          </cell>
          <cell r="F130">
            <v>0.4</v>
          </cell>
          <cell r="G130">
            <v>0.45833333333333331</v>
          </cell>
          <cell r="H130">
            <v>0.625</v>
          </cell>
          <cell r="I130">
            <v>12.15</v>
          </cell>
          <cell r="J130">
            <v>44946</v>
          </cell>
          <cell r="K130" t="str">
            <v>金</v>
          </cell>
          <cell r="L130" t="str">
            <v>宮崎市</v>
          </cell>
          <cell r="M130">
            <v>12.3</v>
          </cell>
        </row>
        <row r="131">
          <cell r="B131" t="str">
            <v>宮崎高6</v>
          </cell>
          <cell r="C131">
            <v>44929</v>
          </cell>
          <cell r="D131" t="str">
            <v>高</v>
          </cell>
          <cell r="E131" t="str">
            <v>宮崎</v>
          </cell>
          <cell r="F131">
            <v>0.4</v>
          </cell>
          <cell r="G131">
            <v>0.45833333333333331</v>
          </cell>
          <cell r="H131">
            <v>0.625</v>
          </cell>
          <cell r="I131">
            <v>12.15</v>
          </cell>
          <cell r="J131">
            <v>44946</v>
          </cell>
          <cell r="K131" t="str">
            <v>金</v>
          </cell>
          <cell r="L131" t="str">
            <v>宮崎市</v>
          </cell>
          <cell r="M131">
            <v>12.3</v>
          </cell>
        </row>
        <row r="132">
          <cell r="B132" t="str">
            <v>宮崎低7</v>
          </cell>
          <cell r="C132">
            <v>44930</v>
          </cell>
          <cell r="D132" t="str">
            <v>低</v>
          </cell>
          <cell r="E132" t="str">
            <v>宮崎</v>
          </cell>
          <cell r="F132">
            <v>0.3</v>
          </cell>
          <cell r="G132">
            <v>0.47916666666666669</v>
          </cell>
          <cell r="H132">
            <v>0.60416666666666663</v>
          </cell>
          <cell r="I132">
            <v>13.9</v>
          </cell>
          <cell r="J132">
            <v>44944</v>
          </cell>
          <cell r="K132" t="str">
            <v>水</v>
          </cell>
          <cell r="L132" t="str">
            <v>宮崎市</v>
          </cell>
          <cell r="M132">
            <v>14.54</v>
          </cell>
        </row>
        <row r="133">
          <cell r="B133" t="str">
            <v>宮崎高7</v>
          </cell>
          <cell r="C133">
            <v>44930</v>
          </cell>
          <cell r="D133" t="str">
            <v>高</v>
          </cell>
          <cell r="E133" t="str">
            <v>宮崎</v>
          </cell>
          <cell r="F133">
            <v>0.3</v>
          </cell>
          <cell r="G133">
            <v>0.47916666666666669</v>
          </cell>
          <cell r="H133">
            <v>0.60416666666666663</v>
          </cell>
          <cell r="I133">
            <v>13.9</v>
          </cell>
          <cell r="J133">
            <v>44944</v>
          </cell>
          <cell r="K133" t="str">
            <v>水</v>
          </cell>
          <cell r="L133" t="str">
            <v>宮崎市</v>
          </cell>
          <cell r="M133">
            <v>14.54</v>
          </cell>
        </row>
        <row r="134">
          <cell r="B134" t="str">
            <v>宮崎低8</v>
          </cell>
          <cell r="C134">
            <v>44934</v>
          </cell>
          <cell r="D134" t="str">
            <v>低</v>
          </cell>
          <cell r="E134" t="str">
            <v>宮崎</v>
          </cell>
          <cell r="F134">
            <v>0.3</v>
          </cell>
          <cell r="G134">
            <v>0.45833333333333331</v>
          </cell>
          <cell r="H134">
            <v>0.60416666666666663</v>
          </cell>
          <cell r="I134">
            <v>13.48</v>
          </cell>
          <cell r="J134">
            <v>44947</v>
          </cell>
          <cell r="K134" t="str">
            <v>土</v>
          </cell>
          <cell r="L134" t="str">
            <v>宮崎市</v>
          </cell>
          <cell r="M134">
            <v>13.71</v>
          </cell>
        </row>
        <row r="135">
          <cell r="B135" t="str">
            <v>宮崎高8</v>
          </cell>
          <cell r="C135">
            <v>44934</v>
          </cell>
          <cell r="D135" t="str">
            <v>高</v>
          </cell>
          <cell r="E135" t="str">
            <v>宮崎</v>
          </cell>
          <cell r="F135">
            <v>0.3</v>
          </cell>
          <cell r="G135">
            <v>0.45833333333333331</v>
          </cell>
          <cell r="H135">
            <v>0.60416666666666663</v>
          </cell>
          <cell r="I135">
            <v>13.48</v>
          </cell>
          <cell r="J135">
            <v>44947</v>
          </cell>
          <cell r="K135" t="str">
            <v>土</v>
          </cell>
          <cell r="L135" t="str">
            <v>宮崎市</v>
          </cell>
          <cell r="M135">
            <v>13.71</v>
          </cell>
        </row>
        <row r="136">
          <cell r="B136" t="str">
            <v>宮崎低9</v>
          </cell>
          <cell r="C136">
            <v>44935</v>
          </cell>
          <cell r="D136" t="str">
            <v>低</v>
          </cell>
          <cell r="E136" t="str">
            <v>宮崎</v>
          </cell>
          <cell r="F136">
            <v>0.2</v>
          </cell>
          <cell r="G136">
            <v>0.45833333333333331</v>
          </cell>
          <cell r="H136">
            <v>0.58333333333333337</v>
          </cell>
          <cell r="I136">
            <v>13.77</v>
          </cell>
          <cell r="J136">
            <v>44936</v>
          </cell>
          <cell r="K136" t="str">
            <v>火</v>
          </cell>
          <cell r="L136" t="str">
            <v>宮崎市</v>
          </cell>
          <cell r="M136">
            <v>13.78</v>
          </cell>
        </row>
        <row r="137">
          <cell r="B137" t="str">
            <v>宮崎高9</v>
          </cell>
          <cell r="C137">
            <v>44935</v>
          </cell>
          <cell r="D137" t="str">
            <v>高</v>
          </cell>
          <cell r="E137" t="str">
            <v>宮崎</v>
          </cell>
          <cell r="F137">
            <v>0.2</v>
          </cell>
          <cell r="G137">
            <v>0.45833333333333331</v>
          </cell>
          <cell r="H137">
            <v>0.58333333333333337</v>
          </cell>
          <cell r="I137">
            <v>13.77</v>
          </cell>
          <cell r="J137">
            <v>44936</v>
          </cell>
          <cell r="K137" t="str">
            <v>火</v>
          </cell>
          <cell r="L137" t="str">
            <v>宮崎市</v>
          </cell>
          <cell r="M137">
            <v>13.78</v>
          </cell>
        </row>
        <row r="138">
          <cell r="B138" t="str">
            <v>宮崎低10</v>
          </cell>
          <cell r="C138">
            <v>44961</v>
          </cell>
          <cell r="D138" t="str">
            <v>低</v>
          </cell>
          <cell r="E138" t="str">
            <v>宮崎</v>
          </cell>
          <cell r="F138">
            <v>0.3</v>
          </cell>
          <cell r="G138">
            <v>0.45833333333333331</v>
          </cell>
          <cell r="H138">
            <v>0.5625</v>
          </cell>
          <cell r="I138">
            <v>11.38</v>
          </cell>
          <cell r="J138">
            <v>44958</v>
          </cell>
          <cell r="K138" t="str">
            <v>水</v>
          </cell>
          <cell r="L138" t="str">
            <v>宮崎市</v>
          </cell>
          <cell r="M138">
            <v>12.81</v>
          </cell>
        </row>
        <row r="139">
          <cell r="B139" t="str">
            <v>宮崎高10</v>
          </cell>
          <cell r="C139">
            <v>44961</v>
          </cell>
          <cell r="D139" t="str">
            <v>高</v>
          </cell>
          <cell r="E139" t="str">
            <v>宮崎</v>
          </cell>
          <cell r="F139">
            <v>0.3</v>
          </cell>
          <cell r="G139">
            <v>0.45833333333333331</v>
          </cell>
          <cell r="H139">
            <v>0.5625</v>
          </cell>
          <cell r="I139">
            <v>11.38</v>
          </cell>
          <cell r="J139">
            <v>44958</v>
          </cell>
          <cell r="K139" t="str">
            <v>水</v>
          </cell>
          <cell r="L139" t="str">
            <v>宮崎市</v>
          </cell>
          <cell r="M139">
            <v>12.81</v>
          </cell>
        </row>
        <row r="140">
          <cell r="B140" t="str">
            <v>宮崎低11</v>
          </cell>
          <cell r="C140">
            <v>44962</v>
          </cell>
          <cell r="D140" t="str">
            <v>低</v>
          </cell>
          <cell r="E140" t="str">
            <v>宮崎</v>
          </cell>
          <cell r="F140">
            <v>0.3</v>
          </cell>
          <cell r="G140">
            <v>0.4375</v>
          </cell>
          <cell r="H140">
            <v>0.58333333333333337</v>
          </cell>
          <cell r="I140">
            <v>14.12</v>
          </cell>
          <cell r="J140">
            <v>44944</v>
          </cell>
          <cell r="K140" t="str">
            <v>水</v>
          </cell>
          <cell r="L140" t="str">
            <v>宮崎市</v>
          </cell>
          <cell r="M140">
            <v>14.54</v>
          </cell>
        </row>
        <row r="141">
          <cell r="B141" t="str">
            <v>宮崎高11</v>
          </cell>
          <cell r="C141">
            <v>44962</v>
          </cell>
          <cell r="D141" t="str">
            <v>高</v>
          </cell>
          <cell r="E141" t="str">
            <v>宮崎</v>
          </cell>
          <cell r="F141">
            <v>0.3</v>
          </cell>
          <cell r="G141">
            <v>0.4375</v>
          </cell>
          <cell r="H141">
            <v>0.58333333333333337</v>
          </cell>
          <cell r="I141">
            <v>14.12</v>
          </cell>
          <cell r="J141">
            <v>44944</v>
          </cell>
          <cell r="K141" t="str">
            <v>水</v>
          </cell>
          <cell r="L141" t="str">
            <v>宮崎市</v>
          </cell>
          <cell r="M141">
            <v>14.54</v>
          </cell>
        </row>
        <row r="142">
          <cell r="B142" t="str">
            <v>宮崎低12</v>
          </cell>
          <cell r="C142">
            <v>44965</v>
          </cell>
          <cell r="D142" t="str">
            <v>低</v>
          </cell>
          <cell r="E142" t="str">
            <v>宮崎</v>
          </cell>
          <cell r="F142">
            <v>0.2</v>
          </cell>
          <cell r="G142">
            <v>0.47916666666666669</v>
          </cell>
          <cell r="H142">
            <v>0.5625</v>
          </cell>
          <cell r="I142">
            <v>15.6</v>
          </cell>
          <cell r="J142">
            <v>44978</v>
          </cell>
          <cell r="K142" t="str">
            <v>火</v>
          </cell>
          <cell r="L142" t="str">
            <v>宮崎市</v>
          </cell>
          <cell r="M142">
            <v>15.97</v>
          </cell>
        </row>
        <row r="143">
          <cell r="B143" t="str">
            <v>宮崎高12</v>
          </cell>
          <cell r="C143">
            <v>44965</v>
          </cell>
          <cell r="D143" t="str">
            <v>高</v>
          </cell>
          <cell r="E143" t="str">
            <v>宮崎</v>
          </cell>
          <cell r="F143">
            <v>0.2</v>
          </cell>
          <cell r="G143">
            <v>0.47916666666666669</v>
          </cell>
          <cell r="H143">
            <v>0.5625</v>
          </cell>
          <cell r="I143">
            <v>15.6</v>
          </cell>
          <cell r="J143">
            <v>44978</v>
          </cell>
          <cell r="K143" t="str">
            <v>火</v>
          </cell>
          <cell r="L143" t="str">
            <v>宮崎市</v>
          </cell>
          <cell r="M143">
            <v>15.97</v>
          </cell>
        </row>
        <row r="144">
          <cell r="B144" t="str">
            <v>宮崎低13</v>
          </cell>
          <cell r="C144">
            <v>44968</v>
          </cell>
          <cell r="D144" t="str">
            <v>低</v>
          </cell>
          <cell r="E144" t="str">
            <v>宮崎</v>
          </cell>
          <cell r="F144">
            <v>0.1</v>
          </cell>
          <cell r="G144">
            <v>0.52083333333333337</v>
          </cell>
          <cell r="H144">
            <v>0.58333333333333337</v>
          </cell>
          <cell r="I144">
            <v>8.69</v>
          </cell>
          <cell r="J144">
            <v>44896</v>
          </cell>
          <cell r="K144" t="str">
            <v>木</v>
          </cell>
          <cell r="L144" t="str">
            <v>宮崎市</v>
          </cell>
          <cell r="M144">
            <v>8.9</v>
          </cell>
        </row>
        <row r="145">
          <cell r="B145" t="str">
            <v>宮崎高13</v>
          </cell>
          <cell r="C145">
            <v>44968</v>
          </cell>
          <cell r="D145" t="str">
            <v>高</v>
          </cell>
          <cell r="E145" t="str">
            <v>宮崎</v>
          </cell>
          <cell r="F145">
            <v>0.1</v>
          </cell>
          <cell r="G145">
            <v>0.52083333333333337</v>
          </cell>
          <cell r="H145">
            <v>0.58333333333333337</v>
          </cell>
          <cell r="I145">
            <v>8.69</v>
          </cell>
          <cell r="J145">
            <v>44896</v>
          </cell>
          <cell r="K145" t="str">
            <v>木</v>
          </cell>
          <cell r="L145" t="str">
            <v>宮崎市</v>
          </cell>
          <cell r="M145">
            <v>8.9</v>
          </cell>
        </row>
        <row r="146">
          <cell r="B146" t="str">
            <v>宮崎低14</v>
          </cell>
          <cell r="C146">
            <v>44969</v>
          </cell>
          <cell r="D146" t="str">
            <v>低</v>
          </cell>
          <cell r="E146" t="str">
            <v>宮崎</v>
          </cell>
          <cell r="F146">
            <v>0.6</v>
          </cell>
          <cell r="G146">
            <v>0.4375</v>
          </cell>
          <cell r="H146">
            <v>0.66666666666666663</v>
          </cell>
          <cell r="I146">
            <v>8.57</v>
          </cell>
          <cell r="J146">
            <v>44932</v>
          </cell>
          <cell r="K146" t="str">
            <v>金</v>
          </cell>
          <cell r="L146" t="str">
            <v>宮崎市</v>
          </cell>
          <cell r="M146">
            <v>8.58</v>
          </cell>
        </row>
        <row r="147">
          <cell r="B147" t="str">
            <v>宮崎高14</v>
          </cell>
          <cell r="C147">
            <v>44969</v>
          </cell>
          <cell r="D147" t="str">
            <v>高</v>
          </cell>
          <cell r="E147" t="str">
            <v>宮崎</v>
          </cell>
          <cell r="F147">
            <v>0.6</v>
          </cell>
          <cell r="G147">
            <v>0.4375</v>
          </cell>
          <cell r="H147">
            <v>0.66666666666666663</v>
          </cell>
          <cell r="I147">
            <v>8.57</v>
          </cell>
          <cell r="J147">
            <v>44932</v>
          </cell>
          <cell r="K147" t="str">
            <v>金</v>
          </cell>
          <cell r="L147" t="str">
            <v>宮崎市</v>
          </cell>
          <cell r="M147">
            <v>8.58</v>
          </cell>
        </row>
        <row r="148">
          <cell r="B148" t="str">
            <v>宮崎低15</v>
          </cell>
          <cell r="C148">
            <v>44972</v>
          </cell>
          <cell r="D148" t="str">
            <v>低</v>
          </cell>
          <cell r="E148" t="str">
            <v>宮崎</v>
          </cell>
          <cell r="F148">
            <v>0.1</v>
          </cell>
          <cell r="G148">
            <v>0.5</v>
          </cell>
          <cell r="H148">
            <v>0.5625</v>
          </cell>
          <cell r="I148">
            <v>17.41</v>
          </cell>
          <cell r="J148">
            <v>44849</v>
          </cell>
          <cell r="K148" t="str">
            <v>土</v>
          </cell>
          <cell r="L148" t="str">
            <v>宮崎市</v>
          </cell>
          <cell r="M148">
            <v>17.52</v>
          </cell>
        </row>
        <row r="149">
          <cell r="B149" t="str">
            <v>宮崎高15</v>
          </cell>
          <cell r="C149">
            <v>44972</v>
          </cell>
          <cell r="D149" t="str">
            <v>高</v>
          </cell>
          <cell r="E149" t="str">
            <v>宮崎</v>
          </cell>
          <cell r="F149">
            <v>0.1</v>
          </cell>
          <cell r="G149">
            <v>0.5</v>
          </cell>
          <cell r="H149">
            <v>0.5625</v>
          </cell>
          <cell r="I149">
            <v>17.41</v>
          </cell>
          <cell r="J149">
            <v>44849</v>
          </cell>
          <cell r="K149" t="str">
            <v>土</v>
          </cell>
          <cell r="L149" t="str">
            <v>宮崎市</v>
          </cell>
          <cell r="M149">
            <v>17.52</v>
          </cell>
        </row>
        <row r="150">
          <cell r="B150" t="str">
            <v>宮崎低16</v>
          </cell>
          <cell r="C150">
            <v>44973</v>
          </cell>
          <cell r="D150" t="str">
            <v>低</v>
          </cell>
          <cell r="E150" t="str">
            <v>宮崎</v>
          </cell>
          <cell r="F150">
            <v>0.2</v>
          </cell>
          <cell r="G150">
            <v>0.47916666666666669</v>
          </cell>
          <cell r="H150">
            <v>0.58333333333333337</v>
          </cell>
          <cell r="I150">
            <v>18.420000000000002</v>
          </cell>
          <cell r="J150">
            <v>44854</v>
          </cell>
          <cell r="K150" t="str">
            <v>木</v>
          </cell>
          <cell r="L150" t="str">
            <v>宮崎市</v>
          </cell>
          <cell r="M150">
            <v>18.940000000000001</v>
          </cell>
        </row>
        <row r="151">
          <cell r="B151" t="str">
            <v>宮崎高16</v>
          </cell>
          <cell r="C151">
            <v>44973</v>
          </cell>
          <cell r="D151" t="str">
            <v>高</v>
          </cell>
          <cell r="E151" t="str">
            <v>宮崎</v>
          </cell>
          <cell r="F151">
            <v>0.2</v>
          </cell>
          <cell r="G151">
            <v>0.47916666666666669</v>
          </cell>
          <cell r="H151">
            <v>0.58333333333333337</v>
          </cell>
          <cell r="I151">
            <v>18.420000000000002</v>
          </cell>
          <cell r="J151">
            <v>44854</v>
          </cell>
          <cell r="K151" t="str">
            <v>木</v>
          </cell>
          <cell r="L151" t="str">
            <v>宮崎市</v>
          </cell>
          <cell r="M151">
            <v>18.940000000000001</v>
          </cell>
        </row>
        <row r="152">
          <cell r="B152" t="str">
            <v>宮崎低17</v>
          </cell>
          <cell r="C152">
            <v>44977</v>
          </cell>
          <cell r="D152" t="str">
            <v>低</v>
          </cell>
          <cell r="E152" t="str">
            <v>宮崎</v>
          </cell>
          <cell r="F152">
            <v>0.3</v>
          </cell>
          <cell r="G152">
            <v>0.4375</v>
          </cell>
          <cell r="H152">
            <v>0.58333333333333337</v>
          </cell>
          <cell r="I152">
            <v>14.96</v>
          </cell>
          <cell r="J152">
            <v>44978</v>
          </cell>
          <cell r="K152" t="str">
            <v>火</v>
          </cell>
          <cell r="L152" t="str">
            <v>宮崎市</v>
          </cell>
          <cell r="M152">
            <v>15.97</v>
          </cell>
        </row>
        <row r="153">
          <cell r="B153" t="str">
            <v>宮崎高17</v>
          </cell>
          <cell r="C153">
            <v>44977</v>
          </cell>
          <cell r="D153" t="str">
            <v>高</v>
          </cell>
          <cell r="E153" t="str">
            <v>宮崎</v>
          </cell>
          <cell r="F153">
            <v>0.3</v>
          </cell>
          <cell r="G153">
            <v>0.4375</v>
          </cell>
          <cell r="H153">
            <v>0.58333333333333337</v>
          </cell>
          <cell r="I153">
            <v>14.96</v>
          </cell>
          <cell r="J153">
            <v>44978</v>
          </cell>
          <cell r="K153" t="str">
            <v>火</v>
          </cell>
          <cell r="L153" t="str">
            <v>宮崎市</v>
          </cell>
          <cell r="M153">
            <v>15.97</v>
          </cell>
        </row>
        <row r="154">
          <cell r="B154" t="str">
            <v>宮崎低18</v>
          </cell>
          <cell r="C154">
            <v>44979</v>
          </cell>
          <cell r="D154" t="str">
            <v>低</v>
          </cell>
          <cell r="E154" t="str">
            <v>宮崎</v>
          </cell>
          <cell r="F154">
            <v>0.1</v>
          </cell>
          <cell r="G154">
            <v>0.52083333333333337</v>
          </cell>
          <cell r="H154">
            <v>0.54166666666666663</v>
          </cell>
          <cell r="I154">
            <v>17.98</v>
          </cell>
          <cell r="J154">
            <v>44859</v>
          </cell>
          <cell r="K154" t="str">
            <v>火</v>
          </cell>
          <cell r="L154" t="str">
            <v>宮崎市</v>
          </cell>
          <cell r="M154">
            <v>18.309999999999999</v>
          </cell>
        </row>
        <row r="155">
          <cell r="B155" t="str">
            <v>宮崎高18</v>
          </cell>
          <cell r="C155">
            <v>44979</v>
          </cell>
          <cell r="D155" t="str">
            <v>高</v>
          </cell>
          <cell r="E155" t="str">
            <v>宮崎</v>
          </cell>
          <cell r="F155">
            <v>0.1</v>
          </cell>
          <cell r="G155">
            <v>0.52083333333333337</v>
          </cell>
          <cell r="H155">
            <v>0.54166666666666663</v>
          </cell>
          <cell r="I155">
            <v>17.98</v>
          </cell>
          <cell r="J155">
            <v>44859</v>
          </cell>
          <cell r="K155" t="str">
            <v>火</v>
          </cell>
          <cell r="L155" t="str">
            <v>宮崎市</v>
          </cell>
          <cell r="M155">
            <v>18.309999999999999</v>
          </cell>
        </row>
        <row r="156">
          <cell r="B156" t="str">
            <v>宮崎低19</v>
          </cell>
          <cell r="C156">
            <v>44982</v>
          </cell>
          <cell r="D156" t="str">
            <v>低</v>
          </cell>
          <cell r="E156" t="str">
            <v>宮崎</v>
          </cell>
          <cell r="F156">
            <v>0.3</v>
          </cell>
          <cell r="G156">
            <v>0.47916666666666669</v>
          </cell>
          <cell r="H156">
            <v>0.58333333333333337</v>
          </cell>
          <cell r="I156">
            <v>18.8</v>
          </cell>
          <cell r="J156">
            <v>44854</v>
          </cell>
          <cell r="K156" t="str">
            <v>木</v>
          </cell>
          <cell r="L156" t="str">
            <v>宮崎市</v>
          </cell>
          <cell r="M156">
            <v>18.940000000000001</v>
          </cell>
        </row>
        <row r="157">
          <cell r="B157" t="str">
            <v>宮崎高19</v>
          </cell>
          <cell r="C157">
            <v>44982</v>
          </cell>
          <cell r="D157" t="str">
            <v>高</v>
          </cell>
          <cell r="E157" t="str">
            <v>宮崎</v>
          </cell>
          <cell r="F157">
            <v>0.3</v>
          </cell>
          <cell r="G157">
            <v>0.47916666666666669</v>
          </cell>
          <cell r="H157">
            <v>0.58333333333333337</v>
          </cell>
          <cell r="I157">
            <v>18.8</v>
          </cell>
          <cell r="J157">
            <v>44854</v>
          </cell>
          <cell r="K157" t="str">
            <v>木</v>
          </cell>
          <cell r="L157" t="str">
            <v>宮崎市</v>
          </cell>
          <cell r="M157">
            <v>18.940000000000001</v>
          </cell>
        </row>
        <row r="158">
          <cell r="B158" t="str">
            <v>宮崎低20</v>
          </cell>
          <cell r="C158">
            <v>44983</v>
          </cell>
          <cell r="D158" t="str">
            <v>低</v>
          </cell>
          <cell r="E158" t="str">
            <v>宮崎</v>
          </cell>
          <cell r="F158">
            <v>1</v>
          </cell>
          <cell r="G158">
            <v>0.33333333333333331</v>
          </cell>
          <cell r="H158">
            <v>0.66666666666666663</v>
          </cell>
          <cell r="I158">
            <v>20.399999999999999</v>
          </cell>
          <cell r="J158">
            <v>44828</v>
          </cell>
          <cell r="K158" t="str">
            <v>土</v>
          </cell>
          <cell r="L158" t="str">
            <v>宮崎市</v>
          </cell>
          <cell r="M158">
            <v>20.45</v>
          </cell>
        </row>
        <row r="159">
          <cell r="B159" t="str">
            <v>宮崎高20</v>
          </cell>
          <cell r="C159">
            <v>44983</v>
          </cell>
          <cell r="D159" t="str">
            <v>高</v>
          </cell>
          <cell r="E159" t="str">
            <v>宮崎</v>
          </cell>
          <cell r="F159">
            <v>1</v>
          </cell>
          <cell r="G159">
            <v>0.33333333333333331</v>
          </cell>
          <cell r="H159">
            <v>0.66666666666666663</v>
          </cell>
          <cell r="I159">
            <v>20.399999999999999</v>
          </cell>
          <cell r="J159">
            <v>44828</v>
          </cell>
          <cell r="K159" t="str">
            <v>土</v>
          </cell>
          <cell r="L159" t="str">
            <v>宮崎市</v>
          </cell>
          <cell r="M159">
            <v>20.45</v>
          </cell>
        </row>
        <row r="160">
          <cell r="B160" t="str">
            <v>宮崎低21</v>
          </cell>
          <cell r="C160">
            <v>44984</v>
          </cell>
          <cell r="D160" t="str">
            <v>低</v>
          </cell>
          <cell r="E160" t="str">
            <v>宮崎</v>
          </cell>
          <cell r="F160">
            <v>0.4</v>
          </cell>
          <cell r="G160">
            <v>0.4375</v>
          </cell>
          <cell r="H160">
            <v>0.64583333333333337</v>
          </cell>
          <cell r="I160">
            <v>21.14</v>
          </cell>
          <cell r="J160">
            <v>44825</v>
          </cell>
          <cell r="K160" t="str">
            <v>水</v>
          </cell>
          <cell r="L160" t="str">
            <v>宮崎市</v>
          </cell>
          <cell r="M160">
            <v>21.62</v>
          </cell>
        </row>
        <row r="161">
          <cell r="B161" t="str">
            <v>宮崎高21</v>
          </cell>
          <cell r="C161">
            <v>44984</v>
          </cell>
          <cell r="D161" t="str">
            <v>高</v>
          </cell>
          <cell r="E161" t="str">
            <v>宮崎</v>
          </cell>
          <cell r="F161">
            <v>0.4</v>
          </cell>
          <cell r="G161">
            <v>0.4375</v>
          </cell>
          <cell r="H161">
            <v>0.64583333333333337</v>
          </cell>
          <cell r="I161">
            <v>21.14</v>
          </cell>
          <cell r="J161">
            <v>44825</v>
          </cell>
          <cell r="K161" t="str">
            <v>水</v>
          </cell>
          <cell r="L161" t="str">
            <v>宮崎市</v>
          </cell>
          <cell r="M161">
            <v>21.62</v>
          </cell>
        </row>
        <row r="162">
          <cell r="B162" t="str">
            <v>宮崎低22</v>
          </cell>
          <cell r="C162">
            <v>44985</v>
          </cell>
          <cell r="D162" t="str">
            <v>低</v>
          </cell>
          <cell r="E162" t="str">
            <v>宮崎</v>
          </cell>
          <cell r="F162">
            <v>0.5</v>
          </cell>
          <cell r="G162">
            <v>0.4375</v>
          </cell>
          <cell r="H162">
            <v>0.64583333333333337</v>
          </cell>
          <cell r="I162">
            <v>20.58</v>
          </cell>
          <cell r="J162">
            <v>44825</v>
          </cell>
          <cell r="K162" t="str">
            <v>水</v>
          </cell>
          <cell r="L162" t="str">
            <v>宮崎市</v>
          </cell>
          <cell r="M162">
            <v>21.62</v>
          </cell>
        </row>
        <row r="163">
          <cell r="B163" t="str">
            <v>宮崎高22</v>
          </cell>
          <cell r="C163">
            <v>44985</v>
          </cell>
          <cell r="D163" t="str">
            <v>高</v>
          </cell>
          <cell r="E163" t="str">
            <v>宮崎</v>
          </cell>
          <cell r="F163">
            <v>0.5</v>
          </cell>
          <cell r="G163">
            <v>0.4375</v>
          </cell>
          <cell r="H163">
            <v>0.64583333333333337</v>
          </cell>
          <cell r="I163">
            <v>20.58</v>
          </cell>
          <cell r="J163">
            <v>44825</v>
          </cell>
          <cell r="K163" t="str">
            <v>水</v>
          </cell>
          <cell r="L163" t="str">
            <v>宮崎市</v>
          </cell>
          <cell r="M163">
            <v>21.62</v>
          </cell>
        </row>
        <row r="164">
          <cell r="B164" t="str">
            <v>長崎低1</v>
          </cell>
          <cell r="C164">
            <v>44857</v>
          </cell>
          <cell r="D164" t="str">
            <v>低</v>
          </cell>
          <cell r="E164" t="str">
            <v>長崎</v>
          </cell>
          <cell r="F164" t="str">
            <v>長崎</v>
          </cell>
          <cell r="G164">
            <v>0.4375</v>
          </cell>
          <cell r="H164">
            <v>0.54166666666666663</v>
          </cell>
          <cell r="I164">
            <v>16.61</v>
          </cell>
          <cell r="J164">
            <v>44864</v>
          </cell>
          <cell r="K164" t="str">
            <v>日</v>
          </cell>
          <cell r="L164" t="str">
            <v>長崎市</v>
          </cell>
          <cell r="M164">
            <v>16.62</v>
          </cell>
        </row>
        <row r="165">
          <cell r="B165" t="str">
            <v>長崎高1</v>
          </cell>
          <cell r="C165">
            <v>44857</v>
          </cell>
          <cell r="D165" t="str">
            <v>高</v>
          </cell>
          <cell r="E165" t="str">
            <v>長崎</v>
          </cell>
          <cell r="F165" t="str">
            <v>長崎</v>
          </cell>
          <cell r="G165">
            <v>0.4375</v>
          </cell>
          <cell r="H165">
            <v>0.54166666666666663</v>
          </cell>
          <cell r="I165">
            <v>16.61</v>
          </cell>
          <cell r="J165">
            <v>44864</v>
          </cell>
          <cell r="K165" t="str">
            <v>日</v>
          </cell>
          <cell r="L165" t="str">
            <v>長崎市</v>
          </cell>
          <cell r="M165">
            <v>16.62</v>
          </cell>
        </row>
        <row r="166">
          <cell r="B166" t="str">
            <v>長崎低2</v>
          </cell>
          <cell r="C166">
            <v>44892</v>
          </cell>
          <cell r="D166" t="str">
            <v>低</v>
          </cell>
          <cell r="E166" t="str">
            <v>長崎</v>
          </cell>
          <cell r="F166" t="str">
            <v>長崎</v>
          </cell>
          <cell r="G166">
            <v>0.41666666666666669</v>
          </cell>
          <cell r="H166">
            <v>0.58333333333333337</v>
          </cell>
          <cell r="I166">
            <v>11.51</v>
          </cell>
          <cell r="J166">
            <v>44880</v>
          </cell>
          <cell r="K166" t="str">
            <v>火</v>
          </cell>
          <cell r="L166" t="str">
            <v>長崎市</v>
          </cell>
          <cell r="M166">
            <v>12.05</v>
          </cell>
        </row>
        <row r="167">
          <cell r="B167" t="str">
            <v>長崎高2</v>
          </cell>
          <cell r="C167">
            <v>44892</v>
          </cell>
          <cell r="D167" t="str">
            <v>高</v>
          </cell>
          <cell r="E167" t="str">
            <v>長崎</v>
          </cell>
          <cell r="F167" t="str">
            <v>長崎</v>
          </cell>
          <cell r="G167">
            <v>0.41666666666666669</v>
          </cell>
          <cell r="H167">
            <v>0.58333333333333337</v>
          </cell>
          <cell r="I167">
            <v>11.51</v>
          </cell>
          <cell r="J167">
            <v>44880</v>
          </cell>
          <cell r="K167" t="str">
            <v>火</v>
          </cell>
          <cell r="L167" t="str">
            <v>長崎市</v>
          </cell>
          <cell r="M167">
            <v>12.05</v>
          </cell>
        </row>
        <row r="168">
          <cell r="B168" t="str">
            <v>長崎低3</v>
          </cell>
          <cell r="C168">
            <v>44926</v>
          </cell>
          <cell r="D168" t="str">
            <v>低</v>
          </cell>
          <cell r="E168" t="str">
            <v>長崎</v>
          </cell>
          <cell r="F168" t="str">
            <v>長崎</v>
          </cell>
          <cell r="G168">
            <v>0.5</v>
          </cell>
          <cell r="H168">
            <v>0.58333333333333337</v>
          </cell>
          <cell r="I168">
            <v>7.13</v>
          </cell>
          <cell r="J168">
            <v>44920</v>
          </cell>
          <cell r="K168" t="str">
            <v>日</v>
          </cell>
          <cell r="L168" t="str">
            <v>長崎市</v>
          </cell>
          <cell r="M168">
            <v>8.39</v>
          </cell>
        </row>
        <row r="169">
          <cell r="B169" t="str">
            <v>長崎高3</v>
          </cell>
          <cell r="C169">
            <v>44926</v>
          </cell>
          <cell r="D169" t="str">
            <v>高</v>
          </cell>
          <cell r="E169" t="str">
            <v>長崎</v>
          </cell>
          <cell r="F169" t="str">
            <v>長崎</v>
          </cell>
          <cell r="G169">
            <v>0.5</v>
          </cell>
          <cell r="H169">
            <v>0.58333333333333337</v>
          </cell>
          <cell r="I169">
            <v>7.13</v>
          </cell>
          <cell r="J169">
            <v>44920</v>
          </cell>
          <cell r="K169" t="str">
            <v>日</v>
          </cell>
          <cell r="L169" t="str">
            <v>長崎市</v>
          </cell>
          <cell r="M169">
            <v>8.39</v>
          </cell>
        </row>
        <row r="170">
          <cell r="B170" t="str">
            <v>長崎低4</v>
          </cell>
          <cell r="C170">
            <v>44927</v>
          </cell>
          <cell r="D170" t="str">
            <v>低</v>
          </cell>
          <cell r="E170" t="str">
            <v>長崎</v>
          </cell>
          <cell r="F170" t="str">
            <v>長崎</v>
          </cell>
          <cell r="G170">
            <v>0.33333333333333331</v>
          </cell>
          <cell r="H170">
            <v>0.66666666666666663</v>
          </cell>
          <cell r="I170">
            <v>10.91</v>
          </cell>
          <cell r="J170">
            <v>44937</v>
          </cell>
          <cell r="K170" t="str">
            <v>水</v>
          </cell>
          <cell r="L170" t="str">
            <v>長崎市</v>
          </cell>
          <cell r="M170">
            <v>11.59</v>
          </cell>
        </row>
        <row r="171">
          <cell r="B171" t="str">
            <v>長崎高4</v>
          </cell>
          <cell r="C171">
            <v>44927</v>
          </cell>
          <cell r="D171" t="str">
            <v>高</v>
          </cell>
          <cell r="E171" t="str">
            <v>長崎</v>
          </cell>
          <cell r="F171" t="str">
            <v>長崎</v>
          </cell>
          <cell r="G171">
            <v>0.33333333333333331</v>
          </cell>
          <cell r="H171">
            <v>0.66666666666666663</v>
          </cell>
          <cell r="I171">
            <v>10.91</v>
          </cell>
          <cell r="J171">
            <v>44937</v>
          </cell>
          <cell r="K171" t="str">
            <v>水</v>
          </cell>
          <cell r="L171" t="str">
            <v>長崎市</v>
          </cell>
          <cell r="M171">
            <v>11.59</v>
          </cell>
        </row>
        <row r="172">
          <cell r="B172" t="str">
            <v>長崎低5</v>
          </cell>
          <cell r="C172">
            <v>44928</v>
          </cell>
          <cell r="D172" t="str">
            <v>低</v>
          </cell>
          <cell r="E172" t="str">
            <v>長崎</v>
          </cell>
          <cell r="F172" t="str">
            <v>長崎</v>
          </cell>
          <cell r="G172">
            <v>0.4375</v>
          </cell>
          <cell r="H172">
            <v>0.625</v>
          </cell>
          <cell r="I172">
            <v>11.58</v>
          </cell>
          <cell r="J172">
            <v>44937</v>
          </cell>
          <cell r="K172" t="str">
            <v>水</v>
          </cell>
          <cell r="L172" t="str">
            <v>長崎市</v>
          </cell>
          <cell r="M172">
            <v>11.59</v>
          </cell>
        </row>
        <row r="173">
          <cell r="B173" t="str">
            <v>長崎高5</v>
          </cell>
          <cell r="C173">
            <v>44928</v>
          </cell>
          <cell r="D173" t="str">
            <v>高</v>
          </cell>
          <cell r="E173" t="str">
            <v>長崎</v>
          </cell>
          <cell r="F173" t="str">
            <v>長崎</v>
          </cell>
          <cell r="G173">
            <v>0.4375</v>
          </cell>
          <cell r="H173">
            <v>0.625</v>
          </cell>
          <cell r="I173">
            <v>11.58</v>
          </cell>
          <cell r="J173">
            <v>44937</v>
          </cell>
          <cell r="K173" t="str">
            <v>水</v>
          </cell>
          <cell r="L173" t="str">
            <v>長崎市</v>
          </cell>
          <cell r="M173">
            <v>11.59</v>
          </cell>
        </row>
        <row r="174">
          <cell r="B174" t="str">
            <v>長崎低6</v>
          </cell>
          <cell r="C174">
            <v>44929</v>
          </cell>
          <cell r="D174" t="str">
            <v>低</v>
          </cell>
          <cell r="E174" t="str">
            <v>長崎</v>
          </cell>
          <cell r="F174" t="str">
            <v>長崎</v>
          </cell>
          <cell r="G174">
            <v>0.45833333333333331</v>
          </cell>
          <cell r="H174">
            <v>0.625</v>
          </cell>
          <cell r="I174">
            <v>10.74</v>
          </cell>
          <cell r="J174">
            <v>44937</v>
          </cell>
          <cell r="K174" t="str">
            <v>水</v>
          </cell>
          <cell r="L174" t="str">
            <v>長崎市</v>
          </cell>
          <cell r="M174">
            <v>11.59</v>
          </cell>
        </row>
        <row r="175">
          <cell r="B175" t="str">
            <v>長崎高6</v>
          </cell>
          <cell r="C175">
            <v>44929</v>
          </cell>
          <cell r="D175" t="str">
            <v>高</v>
          </cell>
          <cell r="E175" t="str">
            <v>長崎</v>
          </cell>
          <cell r="F175" t="str">
            <v>長崎</v>
          </cell>
          <cell r="G175">
            <v>0.45833333333333331</v>
          </cell>
          <cell r="H175">
            <v>0.625</v>
          </cell>
          <cell r="I175">
            <v>10.74</v>
          </cell>
          <cell r="J175">
            <v>44937</v>
          </cell>
          <cell r="K175" t="str">
            <v>水</v>
          </cell>
          <cell r="L175" t="str">
            <v>長崎市</v>
          </cell>
          <cell r="M175">
            <v>11.59</v>
          </cell>
        </row>
        <row r="176">
          <cell r="B176" t="str">
            <v>長崎低7</v>
          </cell>
          <cell r="C176">
            <v>44930</v>
          </cell>
          <cell r="D176" t="str">
            <v>低</v>
          </cell>
          <cell r="E176" t="str">
            <v>長崎</v>
          </cell>
          <cell r="F176" t="str">
            <v>長崎</v>
          </cell>
          <cell r="G176">
            <v>0.47916666666666669</v>
          </cell>
          <cell r="H176">
            <v>0.60416666666666663</v>
          </cell>
          <cell r="I176">
            <v>12.41</v>
          </cell>
          <cell r="J176">
            <v>44936</v>
          </cell>
          <cell r="K176" t="str">
            <v>火</v>
          </cell>
          <cell r="L176" t="str">
            <v>長崎市</v>
          </cell>
          <cell r="M176">
            <v>12.87</v>
          </cell>
        </row>
        <row r="177">
          <cell r="B177" t="str">
            <v>長崎高7</v>
          </cell>
          <cell r="C177">
            <v>44930</v>
          </cell>
          <cell r="D177" t="str">
            <v>高</v>
          </cell>
          <cell r="E177" t="str">
            <v>長崎</v>
          </cell>
          <cell r="F177" t="str">
            <v>長崎</v>
          </cell>
          <cell r="G177">
            <v>0.47916666666666669</v>
          </cell>
          <cell r="H177">
            <v>0.60416666666666663</v>
          </cell>
          <cell r="I177">
            <v>12.41</v>
          </cell>
          <cell r="J177">
            <v>44936</v>
          </cell>
          <cell r="K177" t="str">
            <v>火</v>
          </cell>
          <cell r="L177" t="str">
            <v>長崎市</v>
          </cell>
          <cell r="M177">
            <v>12.87</v>
          </cell>
        </row>
        <row r="178">
          <cell r="B178" t="str">
            <v>長崎低8</v>
          </cell>
          <cell r="C178">
            <v>44934</v>
          </cell>
          <cell r="D178" t="str">
            <v>低</v>
          </cell>
          <cell r="E178" t="str">
            <v>長崎</v>
          </cell>
          <cell r="F178" t="str">
            <v>長崎</v>
          </cell>
          <cell r="G178">
            <v>0.45833333333333331</v>
          </cell>
          <cell r="H178">
            <v>0.60416666666666663</v>
          </cell>
          <cell r="I178">
            <v>12.32</v>
          </cell>
          <cell r="J178">
            <v>44936</v>
          </cell>
          <cell r="K178" t="str">
            <v>火</v>
          </cell>
          <cell r="L178" t="str">
            <v>長崎市</v>
          </cell>
          <cell r="M178">
            <v>12.87</v>
          </cell>
        </row>
        <row r="179">
          <cell r="B179" t="str">
            <v>長崎高8</v>
          </cell>
          <cell r="C179">
            <v>44934</v>
          </cell>
          <cell r="D179" t="str">
            <v>高</v>
          </cell>
          <cell r="E179" t="str">
            <v>長崎</v>
          </cell>
          <cell r="F179" t="str">
            <v>長崎</v>
          </cell>
          <cell r="G179">
            <v>0.45833333333333331</v>
          </cell>
          <cell r="H179">
            <v>0.60416666666666663</v>
          </cell>
          <cell r="I179">
            <v>12.32</v>
          </cell>
          <cell r="J179">
            <v>44936</v>
          </cell>
          <cell r="K179" t="str">
            <v>火</v>
          </cell>
          <cell r="L179" t="str">
            <v>長崎市</v>
          </cell>
          <cell r="M179">
            <v>12.87</v>
          </cell>
        </row>
        <row r="180">
          <cell r="B180" t="str">
            <v>長崎低9</v>
          </cell>
          <cell r="C180">
            <v>44935</v>
          </cell>
          <cell r="D180" t="str">
            <v>低</v>
          </cell>
          <cell r="E180" t="str">
            <v>長崎</v>
          </cell>
          <cell r="F180" t="str">
            <v>長崎</v>
          </cell>
          <cell r="G180">
            <v>0.45833333333333331</v>
          </cell>
          <cell r="H180">
            <v>0.58333333333333337</v>
          </cell>
          <cell r="I180">
            <v>11.65</v>
          </cell>
          <cell r="J180">
            <v>44951</v>
          </cell>
          <cell r="K180" t="str">
            <v>水</v>
          </cell>
          <cell r="L180" t="str">
            <v>長崎市</v>
          </cell>
          <cell r="M180">
            <v>11.99</v>
          </cell>
        </row>
        <row r="181">
          <cell r="B181" t="str">
            <v>長崎高9</v>
          </cell>
          <cell r="C181">
            <v>44935</v>
          </cell>
          <cell r="D181" t="str">
            <v>高</v>
          </cell>
          <cell r="E181" t="str">
            <v>長崎</v>
          </cell>
          <cell r="F181" t="str">
            <v>長崎</v>
          </cell>
          <cell r="G181">
            <v>0.45833333333333331</v>
          </cell>
          <cell r="H181">
            <v>0.58333333333333337</v>
          </cell>
          <cell r="I181">
            <v>11.65</v>
          </cell>
          <cell r="J181">
            <v>44951</v>
          </cell>
          <cell r="K181" t="str">
            <v>水</v>
          </cell>
          <cell r="L181" t="str">
            <v>長崎市</v>
          </cell>
          <cell r="M181">
            <v>11.99</v>
          </cell>
        </row>
        <row r="182">
          <cell r="B182" t="str">
            <v>長崎低10</v>
          </cell>
          <cell r="C182">
            <v>44961</v>
          </cell>
          <cell r="D182" t="str">
            <v>低</v>
          </cell>
          <cell r="E182" t="str">
            <v>長崎</v>
          </cell>
          <cell r="F182" t="str">
            <v>長崎</v>
          </cell>
          <cell r="G182">
            <v>0.45833333333333331</v>
          </cell>
          <cell r="H182">
            <v>0.5625</v>
          </cell>
          <cell r="I182">
            <v>13.73</v>
          </cell>
          <cell r="J182">
            <v>44959</v>
          </cell>
          <cell r="K182" t="str">
            <v>木</v>
          </cell>
          <cell r="L182" t="str">
            <v>長崎市</v>
          </cell>
          <cell r="M182">
            <v>13.75</v>
          </cell>
        </row>
        <row r="183">
          <cell r="B183" t="str">
            <v>長崎高10</v>
          </cell>
          <cell r="C183">
            <v>44961</v>
          </cell>
          <cell r="D183" t="str">
            <v>高</v>
          </cell>
          <cell r="E183" t="str">
            <v>長崎</v>
          </cell>
          <cell r="F183" t="str">
            <v>長崎</v>
          </cell>
          <cell r="G183">
            <v>0.45833333333333331</v>
          </cell>
          <cell r="H183">
            <v>0.5625</v>
          </cell>
          <cell r="I183">
            <v>13.73</v>
          </cell>
          <cell r="J183">
            <v>44959</v>
          </cell>
          <cell r="K183" t="str">
            <v>木</v>
          </cell>
          <cell r="L183" t="str">
            <v>長崎市</v>
          </cell>
          <cell r="M183">
            <v>13.75</v>
          </cell>
        </row>
        <row r="184">
          <cell r="B184" t="str">
            <v>長崎低11</v>
          </cell>
          <cell r="C184">
            <v>44962</v>
          </cell>
          <cell r="D184" t="str">
            <v>低</v>
          </cell>
          <cell r="E184" t="str">
            <v>長崎</v>
          </cell>
          <cell r="F184" t="str">
            <v>長崎</v>
          </cell>
          <cell r="G184">
            <v>0.4375</v>
          </cell>
          <cell r="H184">
            <v>0.58333333333333337</v>
          </cell>
          <cell r="I184">
            <v>15.11</v>
          </cell>
          <cell r="J184">
            <v>44870</v>
          </cell>
          <cell r="K184" t="str">
            <v>土</v>
          </cell>
          <cell r="L184" t="str">
            <v>長崎市</v>
          </cell>
          <cell r="M184">
            <v>15.14</v>
          </cell>
        </row>
        <row r="185">
          <cell r="B185" t="str">
            <v>長崎高11</v>
          </cell>
          <cell r="C185">
            <v>44962</v>
          </cell>
          <cell r="D185" t="str">
            <v>高</v>
          </cell>
          <cell r="E185" t="str">
            <v>長崎</v>
          </cell>
          <cell r="F185" t="str">
            <v>長崎</v>
          </cell>
          <cell r="G185">
            <v>0.4375</v>
          </cell>
          <cell r="H185">
            <v>0.58333333333333337</v>
          </cell>
          <cell r="I185">
            <v>15.11</v>
          </cell>
          <cell r="J185">
            <v>44870</v>
          </cell>
          <cell r="K185" t="str">
            <v>土</v>
          </cell>
          <cell r="L185" t="str">
            <v>長崎市</v>
          </cell>
          <cell r="M185">
            <v>15.14</v>
          </cell>
        </row>
        <row r="186">
          <cell r="B186" t="str">
            <v>長崎低12</v>
          </cell>
          <cell r="C186">
            <v>44965</v>
          </cell>
          <cell r="D186" t="str">
            <v>低</v>
          </cell>
          <cell r="E186" t="str">
            <v>長崎</v>
          </cell>
          <cell r="F186" t="str">
            <v>長崎</v>
          </cell>
          <cell r="G186">
            <v>0.47916666666666669</v>
          </cell>
          <cell r="H186">
            <v>0.5625</v>
          </cell>
          <cell r="I186">
            <v>15.11</v>
          </cell>
          <cell r="J186">
            <v>44870</v>
          </cell>
          <cell r="K186" t="str">
            <v>土</v>
          </cell>
          <cell r="L186" t="str">
            <v>長崎市</v>
          </cell>
          <cell r="M186">
            <v>15.14</v>
          </cell>
        </row>
        <row r="187">
          <cell r="B187" t="str">
            <v>長崎高12</v>
          </cell>
          <cell r="C187">
            <v>44965</v>
          </cell>
          <cell r="D187" t="str">
            <v>高</v>
          </cell>
          <cell r="E187" t="str">
            <v>長崎</v>
          </cell>
          <cell r="F187" t="str">
            <v>長崎</v>
          </cell>
          <cell r="G187">
            <v>0.47916666666666669</v>
          </cell>
          <cell r="H187">
            <v>0.5625</v>
          </cell>
          <cell r="I187">
            <v>15.11</v>
          </cell>
          <cell r="J187">
            <v>44870</v>
          </cell>
          <cell r="K187" t="str">
            <v>土</v>
          </cell>
          <cell r="L187" t="str">
            <v>長崎市</v>
          </cell>
          <cell r="M187">
            <v>15.14</v>
          </cell>
        </row>
        <row r="188">
          <cell r="B188" t="str">
            <v>長崎低13</v>
          </cell>
          <cell r="C188">
            <v>44968</v>
          </cell>
          <cell r="D188" t="str">
            <v>低</v>
          </cell>
          <cell r="E188" t="str">
            <v>長崎</v>
          </cell>
          <cell r="F188" t="str">
            <v>長崎</v>
          </cell>
          <cell r="G188">
            <v>0.52083333333333337</v>
          </cell>
          <cell r="H188">
            <v>0.58333333333333337</v>
          </cell>
          <cell r="I188">
            <v>9.6</v>
          </cell>
          <cell r="J188">
            <v>44981</v>
          </cell>
          <cell r="K188" t="str">
            <v>金</v>
          </cell>
          <cell r="L188" t="str">
            <v>長崎市</v>
          </cell>
          <cell r="M188">
            <v>9.83</v>
          </cell>
        </row>
        <row r="189">
          <cell r="B189" t="str">
            <v>長崎高13</v>
          </cell>
          <cell r="C189">
            <v>44968</v>
          </cell>
          <cell r="D189" t="str">
            <v>高</v>
          </cell>
          <cell r="E189" t="str">
            <v>長崎</v>
          </cell>
          <cell r="F189" t="str">
            <v>長崎</v>
          </cell>
          <cell r="G189">
            <v>0.52083333333333337</v>
          </cell>
          <cell r="H189">
            <v>0.58333333333333337</v>
          </cell>
          <cell r="I189">
            <v>9.6</v>
          </cell>
          <cell r="J189">
            <v>44981</v>
          </cell>
          <cell r="K189" t="str">
            <v>金</v>
          </cell>
          <cell r="L189" t="str">
            <v>長崎市</v>
          </cell>
          <cell r="M189">
            <v>9.83</v>
          </cell>
        </row>
        <row r="190">
          <cell r="B190" t="str">
            <v>長崎低14</v>
          </cell>
          <cell r="C190">
            <v>44969</v>
          </cell>
          <cell r="D190" t="str">
            <v>低</v>
          </cell>
          <cell r="E190" t="str">
            <v>長崎</v>
          </cell>
          <cell r="F190" t="str">
            <v>長崎</v>
          </cell>
          <cell r="G190">
            <v>0.4375</v>
          </cell>
          <cell r="H190">
            <v>0.66666666666666663</v>
          </cell>
          <cell r="I190">
            <v>11.66</v>
          </cell>
          <cell r="J190">
            <v>44971</v>
          </cell>
          <cell r="K190" t="str">
            <v>火</v>
          </cell>
          <cell r="L190" t="str">
            <v>長崎市</v>
          </cell>
          <cell r="M190">
            <v>13.17</v>
          </cell>
        </row>
        <row r="191">
          <cell r="B191" t="str">
            <v>長崎高14</v>
          </cell>
          <cell r="C191">
            <v>44969</v>
          </cell>
          <cell r="D191" t="str">
            <v>高</v>
          </cell>
          <cell r="E191" t="str">
            <v>長崎</v>
          </cell>
          <cell r="F191" t="str">
            <v>長崎</v>
          </cell>
          <cell r="G191">
            <v>0.4375</v>
          </cell>
          <cell r="H191">
            <v>0.66666666666666663</v>
          </cell>
          <cell r="I191">
            <v>11.66</v>
          </cell>
          <cell r="J191">
            <v>44971</v>
          </cell>
          <cell r="K191" t="str">
            <v>火</v>
          </cell>
          <cell r="L191" t="str">
            <v>長崎市</v>
          </cell>
          <cell r="M191">
            <v>13.17</v>
          </cell>
        </row>
        <row r="192">
          <cell r="B192" t="str">
            <v>長崎低15</v>
          </cell>
          <cell r="C192">
            <v>44972</v>
          </cell>
          <cell r="D192" t="str">
            <v>低</v>
          </cell>
          <cell r="E192" t="str">
            <v>長崎</v>
          </cell>
          <cell r="F192" t="str">
            <v>長崎</v>
          </cell>
          <cell r="G192">
            <v>0.5</v>
          </cell>
          <cell r="H192">
            <v>0.5625</v>
          </cell>
          <cell r="I192">
            <v>16.11</v>
          </cell>
          <cell r="J192">
            <v>44862</v>
          </cell>
          <cell r="K192" t="str">
            <v>金</v>
          </cell>
          <cell r="L192" t="str">
            <v>長崎市</v>
          </cell>
          <cell r="M192">
            <v>16.23</v>
          </cell>
        </row>
        <row r="193">
          <cell r="B193" t="str">
            <v>長崎高15</v>
          </cell>
          <cell r="C193">
            <v>44972</v>
          </cell>
          <cell r="D193" t="str">
            <v>高</v>
          </cell>
          <cell r="E193" t="str">
            <v>長崎</v>
          </cell>
          <cell r="F193" t="str">
            <v>長崎</v>
          </cell>
          <cell r="G193">
            <v>0.5</v>
          </cell>
          <cell r="H193">
            <v>0.5625</v>
          </cell>
          <cell r="I193">
            <v>16.11</v>
          </cell>
          <cell r="J193">
            <v>44862</v>
          </cell>
          <cell r="K193" t="str">
            <v>金</v>
          </cell>
          <cell r="L193" t="str">
            <v>長崎市</v>
          </cell>
          <cell r="M193">
            <v>16.23</v>
          </cell>
        </row>
        <row r="194">
          <cell r="B194" t="str">
            <v>長崎低16</v>
          </cell>
          <cell r="C194">
            <v>44973</v>
          </cell>
          <cell r="D194" t="str">
            <v>低</v>
          </cell>
          <cell r="E194" t="str">
            <v>長崎</v>
          </cell>
          <cell r="F194" t="str">
            <v>長崎</v>
          </cell>
          <cell r="G194">
            <v>0.47916666666666669</v>
          </cell>
          <cell r="H194">
            <v>0.58333333333333337</v>
          </cell>
          <cell r="I194">
            <v>17.760000000000002</v>
          </cell>
          <cell r="J194">
            <v>44846</v>
          </cell>
          <cell r="K194" t="str">
            <v>水</v>
          </cell>
          <cell r="L194" t="str">
            <v>長崎市</v>
          </cell>
          <cell r="M194">
            <v>18.350000000000001</v>
          </cell>
        </row>
        <row r="195">
          <cell r="B195" t="str">
            <v>長崎高16</v>
          </cell>
          <cell r="C195">
            <v>44973</v>
          </cell>
          <cell r="D195" t="str">
            <v>高</v>
          </cell>
          <cell r="E195" t="str">
            <v>長崎</v>
          </cell>
          <cell r="F195" t="str">
            <v>長崎</v>
          </cell>
          <cell r="G195">
            <v>0.47916666666666669</v>
          </cell>
          <cell r="H195">
            <v>0.58333333333333337</v>
          </cell>
          <cell r="I195">
            <v>17.760000000000002</v>
          </cell>
          <cell r="J195">
            <v>44846</v>
          </cell>
          <cell r="K195" t="str">
            <v>水</v>
          </cell>
          <cell r="L195" t="str">
            <v>長崎市</v>
          </cell>
          <cell r="M195">
            <v>18.350000000000001</v>
          </cell>
        </row>
        <row r="196">
          <cell r="B196" t="str">
            <v>長崎低17</v>
          </cell>
          <cell r="C196">
            <v>44977</v>
          </cell>
          <cell r="D196" t="str">
            <v>低</v>
          </cell>
          <cell r="E196" t="str">
            <v>長崎</v>
          </cell>
          <cell r="F196" t="str">
            <v>長崎</v>
          </cell>
          <cell r="G196">
            <v>0.4375</v>
          </cell>
          <cell r="H196">
            <v>0.58333333333333337</v>
          </cell>
          <cell r="I196">
            <v>17.78</v>
          </cell>
          <cell r="J196">
            <v>44846</v>
          </cell>
          <cell r="K196" t="str">
            <v>水</v>
          </cell>
          <cell r="L196" t="str">
            <v>長崎市</v>
          </cell>
          <cell r="M196">
            <v>18.350000000000001</v>
          </cell>
        </row>
        <row r="197">
          <cell r="B197" t="str">
            <v>長崎高17</v>
          </cell>
          <cell r="C197">
            <v>44977</v>
          </cell>
          <cell r="D197" t="str">
            <v>高</v>
          </cell>
          <cell r="E197" t="str">
            <v>長崎</v>
          </cell>
          <cell r="F197" t="str">
            <v>長崎</v>
          </cell>
          <cell r="G197">
            <v>0.4375</v>
          </cell>
          <cell r="H197">
            <v>0.58333333333333337</v>
          </cell>
          <cell r="I197">
            <v>17.78</v>
          </cell>
          <cell r="J197">
            <v>44846</v>
          </cell>
          <cell r="K197" t="str">
            <v>水</v>
          </cell>
          <cell r="L197" t="str">
            <v>長崎市</v>
          </cell>
          <cell r="M197">
            <v>18.350000000000001</v>
          </cell>
        </row>
        <row r="198">
          <cell r="B198" t="str">
            <v>長崎低18</v>
          </cell>
          <cell r="C198">
            <v>44979</v>
          </cell>
          <cell r="D198" t="str">
            <v>低</v>
          </cell>
          <cell r="E198" t="str">
            <v>長崎</v>
          </cell>
          <cell r="F198" t="str">
            <v>長崎</v>
          </cell>
          <cell r="G198">
            <v>0.52083333333333337</v>
          </cell>
          <cell r="H198">
            <v>0.54166666666666663</v>
          </cell>
          <cell r="I198">
            <v>8.2100000000000009</v>
          </cell>
          <cell r="J198">
            <v>44978</v>
          </cell>
          <cell r="K198" t="str">
            <v>火</v>
          </cell>
          <cell r="L198" t="str">
            <v>長崎市</v>
          </cell>
          <cell r="M198">
            <v>8.3000000000000007</v>
          </cell>
        </row>
        <row r="199">
          <cell r="B199" t="str">
            <v>長崎高18</v>
          </cell>
          <cell r="C199">
            <v>44979</v>
          </cell>
          <cell r="D199" t="str">
            <v>高</v>
          </cell>
          <cell r="E199" t="str">
            <v>長崎</v>
          </cell>
          <cell r="F199" t="str">
            <v>長崎</v>
          </cell>
          <cell r="G199">
            <v>0.52083333333333337</v>
          </cell>
          <cell r="H199">
            <v>0.54166666666666663</v>
          </cell>
          <cell r="I199">
            <v>8.2100000000000009</v>
          </cell>
          <cell r="J199">
            <v>44978</v>
          </cell>
          <cell r="K199" t="str">
            <v>火</v>
          </cell>
          <cell r="L199" t="str">
            <v>長崎市</v>
          </cell>
          <cell r="M199">
            <v>8.3000000000000007</v>
          </cell>
        </row>
        <row r="200">
          <cell r="B200" t="str">
            <v>長崎低19</v>
          </cell>
          <cell r="C200">
            <v>44982</v>
          </cell>
          <cell r="D200" t="str">
            <v>低</v>
          </cell>
          <cell r="E200" t="str">
            <v>長崎</v>
          </cell>
          <cell r="F200" t="str">
            <v>長崎</v>
          </cell>
          <cell r="G200">
            <v>0.47916666666666669</v>
          </cell>
          <cell r="H200">
            <v>0.58333333333333337</v>
          </cell>
          <cell r="I200">
            <v>16.059999999999999</v>
          </cell>
          <cell r="J200">
            <v>44839</v>
          </cell>
          <cell r="K200" t="str">
            <v>水</v>
          </cell>
          <cell r="L200" t="str">
            <v>長崎市</v>
          </cell>
          <cell r="M200">
            <v>16.14</v>
          </cell>
        </row>
        <row r="201">
          <cell r="B201" t="str">
            <v>長崎高19</v>
          </cell>
          <cell r="C201">
            <v>44982</v>
          </cell>
          <cell r="D201" t="str">
            <v>高</v>
          </cell>
          <cell r="E201" t="str">
            <v>長崎</v>
          </cell>
          <cell r="F201" t="str">
            <v>長崎</v>
          </cell>
          <cell r="G201">
            <v>0.47916666666666669</v>
          </cell>
          <cell r="H201">
            <v>0.58333333333333337</v>
          </cell>
          <cell r="I201">
            <v>16.059999999999999</v>
          </cell>
          <cell r="J201">
            <v>44839</v>
          </cell>
          <cell r="K201" t="str">
            <v>水</v>
          </cell>
          <cell r="L201" t="str">
            <v>長崎市</v>
          </cell>
          <cell r="M201">
            <v>16.14</v>
          </cell>
        </row>
        <row r="202">
          <cell r="B202" t="str">
            <v>長崎低20</v>
          </cell>
          <cell r="C202">
            <v>44983</v>
          </cell>
          <cell r="D202" t="str">
            <v>低</v>
          </cell>
          <cell r="E202" t="str">
            <v>長崎</v>
          </cell>
          <cell r="F202" t="str">
            <v>長崎</v>
          </cell>
          <cell r="G202">
            <v>0.33333333333333331</v>
          </cell>
          <cell r="H202">
            <v>0.66666666666666663</v>
          </cell>
          <cell r="I202">
            <v>17.38</v>
          </cell>
          <cell r="J202">
            <v>44853</v>
          </cell>
          <cell r="K202" t="str">
            <v>水</v>
          </cell>
          <cell r="L202" t="str">
            <v>長崎市</v>
          </cell>
          <cell r="M202">
            <v>17.489999999999998</v>
          </cell>
        </row>
        <row r="203">
          <cell r="B203" t="str">
            <v>長崎高20</v>
          </cell>
          <cell r="C203">
            <v>44983</v>
          </cell>
          <cell r="D203" t="str">
            <v>高</v>
          </cell>
          <cell r="E203" t="str">
            <v>長崎</v>
          </cell>
          <cell r="F203" t="str">
            <v>長崎</v>
          </cell>
          <cell r="G203">
            <v>0.33333333333333331</v>
          </cell>
          <cell r="H203">
            <v>0.66666666666666663</v>
          </cell>
          <cell r="I203">
            <v>17.38</v>
          </cell>
          <cell r="J203">
            <v>44853</v>
          </cell>
          <cell r="K203" t="str">
            <v>水</v>
          </cell>
          <cell r="L203" t="str">
            <v>長崎市</v>
          </cell>
          <cell r="M203">
            <v>17.489999999999998</v>
          </cell>
        </row>
        <row r="204">
          <cell r="B204" t="str">
            <v>長崎低21</v>
          </cell>
          <cell r="C204">
            <v>44984</v>
          </cell>
          <cell r="D204" t="str">
            <v>低</v>
          </cell>
          <cell r="E204" t="str">
            <v>長崎</v>
          </cell>
          <cell r="F204" t="str">
            <v>長崎</v>
          </cell>
          <cell r="G204">
            <v>0.4375</v>
          </cell>
          <cell r="H204">
            <v>0.64583333333333337</v>
          </cell>
          <cell r="I204">
            <v>19.850000000000001</v>
          </cell>
          <cell r="J204">
            <v>44820</v>
          </cell>
          <cell r="K204" t="str">
            <v>金</v>
          </cell>
          <cell r="L204" t="str">
            <v>長崎市</v>
          </cell>
          <cell r="M204">
            <v>19.87</v>
          </cell>
        </row>
        <row r="205">
          <cell r="B205" t="str">
            <v>長崎高21</v>
          </cell>
          <cell r="C205">
            <v>44984</v>
          </cell>
          <cell r="D205" t="str">
            <v>高</v>
          </cell>
          <cell r="E205" t="str">
            <v>長崎</v>
          </cell>
          <cell r="F205" t="str">
            <v>長崎</v>
          </cell>
          <cell r="G205">
            <v>0.4375</v>
          </cell>
          <cell r="H205">
            <v>0.64583333333333337</v>
          </cell>
          <cell r="I205">
            <v>19.850000000000001</v>
          </cell>
          <cell r="J205">
            <v>44820</v>
          </cell>
          <cell r="K205" t="str">
            <v>金</v>
          </cell>
          <cell r="L205" t="str">
            <v>長崎市</v>
          </cell>
          <cell r="M205">
            <v>19.87</v>
          </cell>
        </row>
        <row r="206">
          <cell r="B206" t="str">
            <v>長崎低22</v>
          </cell>
          <cell r="C206">
            <v>44985</v>
          </cell>
          <cell r="D206" t="str">
            <v>低</v>
          </cell>
          <cell r="E206" t="str">
            <v>長崎</v>
          </cell>
          <cell r="F206" t="str">
            <v>長崎</v>
          </cell>
          <cell r="G206">
            <v>0.4375</v>
          </cell>
          <cell r="H206">
            <v>0.64583333333333337</v>
          </cell>
          <cell r="I206">
            <v>18.96</v>
          </cell>
          <cell r="J206">
            <v>44836</v>
          </cell>
          <cell r="K206" t="str">
            <v>日</v>
          </cell>
          <cell r="L206" t="str">
            <v>長崎市</v>
          </cell>
          <cell r="M206">
            <v>19.38</v>
          </cell>
        </row>
        <row r="207">
          <cell r="B207" t="str">
            <v>長崎高22</v>
          </cell>
          <cell r="C207">
            <v>44985</v>
          </cell>
          <cell r="D207" t="str">
            <v>高</v>
          </cell>
          <cell r="E207" t="str">
            <v>長崎</v>
          </cell>
          <cell r="F207" t="str">
            <v>長崎</v>
          </cell>
          <cell r="G207">
            <v>0.4375</v>
          </cell>
          <cell r="H207">
            <v>0.64583333333333337</v>
          </cell>
          <cell r="I207">
            <v>18.96</v>
          </cell>
          <cell r="J207">
            <v>44836</v>
          </cell>
          <cell r="K207" t="str">
            <v>日</v>
          </cell>
          <cell r="L207" t="str">
            <v>長崎市</v>
          </cell>
          <cell r="M207">
            <v>19.38</v>
          </cell>
        </row>
        <row r="208">
          <cell r="B208" t="str">
            <v>大分低1</v>
          </cell>
          <cell r="C208">
            <v>44857</v>
          </cell>
          <cell r="D208" t="str">
            <v>低</v>
          </cell>
          <cell r="E208" t="str">
            <v>大分</v>
          </cell>
          <cell r="F208">
            <v>0.51</v>
          </cell>
          <cell r="G208">
            <v>0.4375</v>
          </cell>
          <cell r="H208">
            <v>0.54166666666666663</v>
          </cell>
          <cell r="I208">
            <v>15.08</v>
          </cell>
          <cell r="J208">
            <v>44864</v>
          </cell>
          <cell r="K208" t="str">
            <v>日</v>
          </cell>
          <cell r="L208" t="str">
            <v>大分市</v>
          </cell>
          <cell r="M208">
            <v>15.5</v>
          </cell>
        </row>
        <row r="209">
          <cell r="B209" t="str">
            <v>大分高1</v>
          </cell>
          <cell r="C209">
            <v>44857</v>
          </cell>
          <cell r="D209" t="str">
            <v>高</v>
          </cell>
          <cell r="E209" t="str">
            <v>大分</v>
          </cell>
          <cell r="F209">
            <v>0.51</v>
          </cell>
          <cell r="G209">
            <v>0.4375</v>
          </cell>
          <cell r="H209">
            <v>0.54166666666666663</v>
          </cell>
          <cell r="I209">
            <v>15.08</v>
          </cell>
          <cell r="J209">
            <v>44864</v>
          </cell>
          <cell r="K209" t="str">
            <v>日</v>
          </cell>
          <cell r="L209" t="str">
            <v>大分市</v>
          </cell>
          <cell r="M209">
            <v>15.5</v>
          </cell>
        </row>
        <row r="210">
          <cell r="B210" t="str">
            <v>大分低2</v>
          </cell>
          <cell r="C210">
            <v>44892</v>
          </cell>
          <cell r="D210" t="str">
            <v>低</v>
          </cell>
          <cell r="E210" t="str">
            <v>大分</v>
          </cell>
          <cell r="F210">
            <v>0.15</v>
          </cell>
          <cell r="G210">
            <v>0.41666666666666669</v>
          </cell>
          <cell r="H210">
            <v>0.58333333333333337</v>
          </cell>
          <cell r="I210">
            <v>11.93</v>
          </cell>
          <cell r="J210">
            <v>44880</v>
          </cell>
          <cell r="K210" t="str">
            <v>火</v>
          </cell>
          <cell r="L210" t="str">
            <v>大分市</v>
          </cell>
          <cell r="M210">
            <v>12.01</v>
          </cell>
        </row>
        <row r="211">
          <cell r="B211" t="str">
            <v>大分高2</v>
          </cell>
          <cell r="C211">
            <v>44892</v>
          </cell>
          <cell r="D211" t="str">
            <v>高</v>
          </cell>
          <cell r="E211" t="str">
            <v>大分</v>
          </cell>
          <cell r="F211">
            <v>0.15</v>
          </cell>
          <cell r="G211">
            <v>0.41666666666666669</v>
          </cell>
          <cell r="H211">
            <v>0.58333333333333337</v>
          </cell>
          <cell r="I211">
            <v>11.93</v>
          </cell>
          <cell r="J211">
            <v>44880</v>
          </cell>
          <cell r="K211" t="str">
            <v>火</v>
          </cell>
          <cell r="L211" t="str">
            <v>大分市</v>
          </cell>
          <cell r="M211">
            <v>12.01</v>
          </cell>
        </row>
        <row r="212">
          <cell r="B212" t="str">
            <v>大分低3</v>
          </cell>
          <cell r="C212">
            <v>44926</v>
          </cell>
          <cell r="D212" t="str">
            <v>低</v>
          </cell>
          <cell r="E212" t="str">
            <v>大分</v>
          </cell>
          <cell r="F212">
            <v>0.2</v>
          </cell>
          <cell r="G212">
            <v>0.5</v>
          </cell>
          <cell r="H212">
            <v>0.58333333333333337</v>
          </cell>
          <cell r="I212">
            <v>12.66</v>
          </cell>
          <cell r="J212">
            <v>44937</v>
          </cell>
          <cell r="K212" t="str">
            <v>水</v>
          </cell>
          <cell r="L212" t="str">
            <v>大分市</v>
          </cell>
          <cell r="M212">
            <v>12.83</v>
          </cell>
        </row>
        <row r="213">
          <cell r="B213" t="str">
            <v>大分高3</v>
          </cell>
          <cell r="C213">
            <v>44926</v>
          </cell>
          <cell r="D213" t="str">
            <v>高</v>
          </cell>
          <cell r="E213" t="str">
            <v>大分</v>
          </cell>
          <cell r="F213">
            <v>0.2</v>
          </cell>
          <cell r="G213">
            <v>0.5</v>
          </cell>
          <cell r="H213">
            <v>0.58333333333333337</v>
          </cell>
          <cell r="I213">
            <v>12.66</v>
          </cell>
          <cell r="J213">
            <v>44937</v>
          </cell>
          <cell r="K213" t="str">
            <v>水</v>
          </cell>
          <cell r="L213" t="str">
            <v>大分市</v>
          </cell>
          <cell r="M213">
            <v>12.83</v>
          </cell>
        </row>
        <row r="214">
          <cell r="B214" t="str">
            <v>大分低4</v>
          </cell>
          <cell r="C214">
            <v>44927</v>
          </cell>
          <cell r="D214" t="str">
            <v>低</v>
          </cell>
          <cell r="E214" t="str">
            <v>大分</v>
          </cell>
          <cell r="F214">
            <v>0.5</v>
          </cell>
          <cell r="G214">
            <v>0.33333333333333331</v>
          </cell>
          <cell r="H214">
            <v>0.66666666666666663</v>
          </cell>
          <cell r="I214">
            <v>12.59</v>
          </cell>
          <cell r="J214">
            <v>44937</v>
          </cell>
          <cell r="K214" t="str">
            <v>水</v>
          </cell>
          <cell r="L214" t="str">
            <v>大分市</v>
          </cell>
          <cell r="M214">
            <v>12.83</v>
          </cell>
        </row>
        <row r="215">
          <cell r="B215" t="str">
            <v>大分高4</v>
          </cell>
          <cell r="C215">
            <v>44927</v>
          </cell>
          <cell r="D215" t="str">
            <v>高</v>
          </cell>
          <cell r="E215" t="str">
            <v>大分</v>
          </cell>
          <cell r="F215">
            <v>0.5</v>
          </cell>
          <cell r="G215">
            <v>0.33333333333333331</v>
          </cell>
          <cell r="H215">
            <v>0.66666666666666663</v>
          </cell>
          <cell r="I215">
            <v>12.59</v>
          </cell>
          <cell r="J215">
            <v>44937</v>
          </cell>
          <cell r="K215" t="str">
            <v>水</v>
          </cell>
          <cell r="L215" t="str">
            <v>大分市</v>
          </cell>
          <cell r="M215">
            <v>12.83</v>
          </cell>
        </row>
        <row r="216">
          <cell r="B216" t="str">
            <v>大分低5</v>
          </cell>
          <cell r="C216">
            <v>44928</v>
          </cell>
          <cell r="D216" t="str">
            <v>低</v>
          </cell>
          <cell r="E216" t="str">
            <v>大分</v>
          </cell>
          <cell r="F216">
            <v>0.4</v>
          </cell>
          <cell r="G216">
            <v>0.4375</v>
          </cell>
          <cell r="H216">
            <v>0.625</v>
          </cell>
          <cell r="I216">
            <v>12.29</v>
          </cell>
          <cell r="J216">
            <v>44937</v>
          </cell>
          <cell r="K216" t="str">
            <v>水</v>
          </cell>
          <cell r="L216" t="str">
            <v>大分市</v>
          </cell>
          <cell r="M216">
            <v>12.83</v>
          </cell>
        </row>
        <row r="217">
          <cell r="B217" t="str">
            <v>大分高5</v>
          </cell>
          <cell r="C217">
            <v>44928</v>
          </cell>
          <cell r="D217" t="str">
            <v>高</v>
          </cell>
          <cell r="E217" t="str">
            <v>大分</v>
          </cell>
          <cell r="F217">
            <v>0.4</v>
          </cell>
          <cell r="G217">
            <v>0.4375</v>
          </cell>
          <cell r="H217">
            <v>0.625</v>
          </cell>
          <cell r="I217">
            <v>12.29</v>
          </cell>
          <cell r="J217">
            <v>44937</v>
          </cell>
          <cell r="K217" t="str">
            <v>水</v>
          </cell>
          <cell r="L217" t="str">
            <v>大分市</v>
          </cell>
          <cell r="M217">
            <v>12.83</v>
          </cell>
        </row>
        <row r="218">
          <cell r="B218" t="str">
            <v>大分低6</v>
          </cell>
          <cell r="C218">
            <v>44929</v>
          </cell>
          <cell r="D218" t="str">
            <v>低</v>
          </cell>
          <cell r="E218" t="str">
            <v>大分</v>
          </cell>
          <cell r="F218">
            <v>0.4</v>
          </cell>
          <cell r="G218">
            <v>0.45833333333333331</v>
          </cell>
          <cell r="H218">
            <v>0.625</v>
          </cell>
          <cell r="I218">
            <v>12.11</v>
          </cell>
          <cell r="J218">
            <v>44937</v>
          </cell>
          <cell r="K218" t="str">
            <v>水</v>
          </cell>
          <cell r="L218" t="str">
            <v>大分市</v>
          </cell>
          <cell r="M218">
            <v>12.83</v>
          </cell>
        </row>
        <row r="219">
          <cell r="B219" t="str">
            <v>大分高6</v>
          </cell>
          <cell r="C219">
            <v>44929</v>
          </cell>
          <cell r="D219" t="str">
            <v>高</v>
          </cell>
          <cell r="E219" t="str">
            <v>大分</v>
          </cell>
          <cell r="F219">
            <v>0.4</v>
          </cell>
          <cell r="G219">
            <v>0.45833333333333331</v>
          </cell>
          <cell r="H219">
            <v>0.625</v>
          </cell>
          <cell r="I219">
            <v>12.11</v>
          </cell>
          <cell r="J219">
            <v>44937</v>
          </cell>
          <cell r="K219" t="str">
            <v>水</v>
          </cell>
          <cell r="L219" t="str">
            <v>大分市</v>
          </cell>
          <cell r="M219">
            <v>12.83</v>
          </cell>
        </row>
        <row r="220">
          <cell r="B220" t="str">
            <v>大分低7</v>
          </cell>
          <cell r="C220">
            <v>44930</v>
          </cell>
          <cell r="D220" t="str">
            <v>低</v>
          </cell>
          <cell r="E220" t="str">
            <v>大分</v>
          </cell>
          <cell r="F220">
            <v>0.3</v>
          </cell>
          <cell r="G220">
            <v>0.47916666666666669</v>
          </cell>
          <cell r="H220">
            <v>0.60416666666666663</v>
          </cell>
          <cell r="I220">
            <v>13.24</v>
          </cell>
          <cell r="J220">
            <v>44947</v>
          </cell>
          <cell r="K220" t="str">
            <v>土</v>
          </cell>
          <cell r="L220" t="str">
            <v>大分市</v>
          </cell>
          <cell r="M220">
            <v>13.67</v>
          </cell>
        </row>
        <row r="221">
          <cell r="B221" t="str">
            <v>大分高7</v>
          </cell>
          <cell r="C221">
            <v>44930</v>
          </cell>
          <cell r="D221" t="str">
            <v>高</v>
          </cell>
          <cell r="E221" t="str">
            <v>大分</v>
          </cell>
          <cell r="F221">
            <v>0.3</v>
          </cell>
          <cell r="G221">
            <v>0.47916666666666669</v>
          </cell>
          <cell r="H221">
            <v>0.60416666666666663</v>
          </cell>
          <cell r="I221">
            <v>13.24</v>
          </cell>
          <cell r="J221">
            <v>44947</v>
          </cell>
          <cell r="K221" t="str">
            <v>土</v>
          </cell>
          <cell r="L221" t="str">
            <v>大分市</v>
          </cell>
          <cell r="M221">
            <v>13.67</v>
          </cell>
        </row>
        <row r="222">
          <cell r="B222" t="str">
            <v>大分低8</v>
          </cell>
          <cell r="C222">
            <v>44934</v>
          </cell>
          <cell r="D222" t="str">
            <v>低</v>
          </cell>
          <cell r="E222" t="str">
            <v>大分</v>
          </cell>
          <cell r="F222">
            <v>0.3</v>
          </cell>
          <cell r="G222">
            <v>0.45833333333333331</v>
          </cell>
          <cell r="H222">
            <v>0.60416666666666663</v>
          </cell>
          <cell r="I222">
            <v>12.85</v>
          </cell>
          <cell r="J222">
            <v>44947</v>
          </cell>
          <cell r="K222" t="str">
            <v>土</v>
          </cell>
          <cell r="L222" t="str">
            <v>大分市</v>
          </cell>
          <cell r="M222">
            <v>13.67</v>
          </cell>
        </row>
        <row r="223">
          <cell r="B223" t="str">
            <v>大分高8</v>
          </cell>
          <cell r="C223">
            <v>44934</v>
          </cell>
          <cell r="D223" t="str">
            <v>高</v>
          </cell>
          <cell r="E223" t="str">
            <v>大分</v>
          </cell>
          <cell r="F223">
            <v>0.3</v>
          </cell>
          <cell r="G223">
            <v>0.45833333333333331</v>
          </cell>
          <cell r="H223">
            <v>0.60416666666666663</v>
          </cell>
          <cell r="I223">
            <v>12.85</v>
          </cell>
          <cell r="J223">
            <v>44947</v>
          </cell>
          <cell r="K223" t="str">
            <v>土</v>
          </cell>
          <cell r="L223" t="str">
            <v>大分市</v>
          </cell>
          <cell r="M223">
            <v>13.67</v>
          </cell>
        </row>
        <row r="224">
          <cell r="B224" t="str">
            <v>大分低9</v>
          </cell>
          <cell r="C224">
            <v>44935</v>
          </cell>
          <cell r="D224" t="str">
            <v>低</v>
          </cell>
          <cell r="E224" t="str">
            <v>大分</v>
          </cell>
          <cell r="F224">
            <v>0.2</v>
          </cell>
          <cell r="G224">
            <v>0.45833333333333331</v>
          </cell>
          <cell r="H224">
            <v>0.58333333333333337</v>
          </cell>
          <cell r="I224">
            <v>12.25</v>
          </cell>
          <cell r="J224">
            <v>44937</v>
          </cell>
          <cell r="K224" t="str">
            <v>水</v>
          </cell>
          <cell r="L224" t="str">
            <v>大分市</v>
          </cell>
          <cell r="M224">
            <v>12.83</v>
          </cell>
        </row>
        <row r="225">
          <cell r="B225" t="str">
            <v>大分高9</v>
          </cell>
          <cell r="C225">
            <v>44935</v>
          </cell>
          <cell r="D225" t="str">
            <v>高</v>
          </cell>
          <cell r="E225" t="str">
            <v>大分</v>
          </cell>
          <cell r="F225">
            <v>0.2</v>
          </cell>
          <cell r="G225">
            <v>0.45833333333333331</v>
          </cell>
          <cell r="H225">
            <v>0.58333333333333337</v>
          </cell>
          <cell r="I225">
            <v>12.25</v>
          </cell>
          <cell r="J225">
            <v>44937</v>
          </cell>
          <cell r="K225" t="str">
            <v>水</v>
          </cell>
          <cell r="L225" t="str">
            <v>大分市</v>
          </cell>
          <cell r="M225">
            <v>12.83</v>
          </cell>
        </row>
        <row r="226">
          <cell r="B226" t="str">
            <v>大分低10</v>
          </cell>
          <cell r="C226">
            <v>44961</v>
          </cell>
          <cell r="D226" t="str">
            <v>低</v>
          </cell>
          <cell r="E226" t="str">
            <v>大分</v>
          </cell>
          <cell r="F226">
            <v>0.3</v>
          </cell>
          <cell r="G226">
            <v>0.45833333333333331</v>
          </cell>
          <cell r="H226">
            <v>0.5625</v>
          </cell>
          <cell r="I226">
            <v>12.74</v>
          </cell>
          <cell r="J226">
            <v>44871</v>
          </cell>
          <cell r="K226" t="str">
            <v>日</v>
          </cell>
          <cell r="L226" t="str">
            <v>大分市</v>
          </cell>
          <cell r="M226">
            <v>12.95</v>
          </cell>
        </row>
        <row r="227">
          <cell r="B227" t="str">
            <v>大分高10</v>
          </cell>
          <cell r="C227">
            <v>44961</v>
          </cell>
          <cell r="D227" t="str">
            <v>高</v>
          </cell>
          <cell r="E227" t="str">
            <v>大分</v>
          </cell>
          <cell r="F227">
            <v>0.3</v>
          </cell>
          <cell r="G227">
            <v>0.45833333333333331</v>
          </cell>
          <cell r="H227">
            <v>0.5625</v>
          </cell>
          <cell r="I227">
            <v>12.74</v>
          </cell>
          <cell r="J227">
            <v>44871</v>
          </cell>
          <cell r="K227" t="str">
            <v>日</v>
          </cell>
          <cell r="L227" t="str">
            <v>大分市</v>
          </cell>
          <cell r="M227">
            <v>12.95</v>
          </cell>
        </row>
        <row r="228">
          <cell r="B228" t="str">
            <v>大分低11</v>
          </cell>
          <cell r="C228">
            <v>44962</v>
          </cell>
          <cell r="D228" t="str">
            <v>低</v>
          </cell>
          <cell r="E228" t="str">
            <v>大分</v>
          </cell>
          <cell r="F228">
            <v>0.3</v>
          </cell>
          <cell r="G228">
            <v>0.4375</v>
          </cell>
          <cell r="H228">
            <v>0.58333333333333337</v>
          </cell>
          <cell r="I228">
            <v>15.21</v>
          </cell>
          <cell r="J228">
            <v>44957</v>
          </cell>
          <cell r="K228" t="str">
            <v>火</v>
          </cell>
          <cell r="L228" t="str">
            <v>大分市</v>
          </cell>
          <cell r="M228">
            <v>15.54</v>
          </cell>
        </row>
        <row r="229">
          <cell r="B229" t="str">
            <v>大分高11</v>
          </cell>
          <cell r="C229">
            <v>44962</v>
          </cell>
          <cell r="D229" t="str">
            <v>高</v>
          </cell>
          <cell r="E229" t="str">
            <v>大分</v>
          </cell>
          <cell r="F229">
            <v>0.3</v>
          </cell>
          <cell r="G229">
            <v>0.4375</v>
          </cell>
          <cell r="H229">
            <v>0.58333333333333337</v>
          </cell>
          <cell r="I229">
            <v>15.21</v>
          </cell>
          <cell r="J229">
            <v>44957</v>
          </cell>
          <cell r="K229" t="str">
            <v>火</v>
          </cell>
          <cell r="L229" t="str">
            <v>大分市</v>
          </cell>
          <cell r="M229">
            <v>15.54</v>
          </cell>
        </row>
        <row r="230">
          <cell r="B230" t="str">
            <v>大分低12</v>
          </cell>
          <cell r="C230">
            <v>44965</v>
          </cell>
          <cell r="D230" t="str">
            <v>低</v>
          </cell>
          <cell r="E230" t="str">
            <v>大分</v>
          </cell>
          <cell r="F230">
            <v>0.2</v>
          </cell>
          <cell r="G230">
            <v>0.47916666666666669</v>
          </cell>
          <cell r="H230">
            <v>0.5625</v>
          </cell>
          <cell r="I230">
            <v>15.63</v>
          </cell>
          <cell r="J230">
            <v>44854</v>
          </cell>
          <cell r="K230" t="str">
            <v>木</v>
          </cell>
          <cell r="L230" t="str">
            <v>大分市</v>
          </cell>
          <cell r="M230">
            <v>16.22</v>
          </cell>
        </row>
        <row r="231">
          <cell r="B231" t="str">
            <v>大分高12</v>
          </cell>
          <cell r="C231">
            <v>44965</v>
          </cell>
          <cell r="D231" t="str">
            <v>高</v>
          </cell>
          <cell r="E231" t="str">
            <v>大分</v>
          </cell>
          <cell r="F231">
            <v>0.2</v>
          </cell>
          <cell r="G231">
            <v>0.47916666666666669</v>
          </cell>
          <cell r="H231">
            <v>0.5625</v>
          </cell>
          <cell r="I231">
            <v>15.63</v>
          </cell>
          <cell r="J231">
            <v>44854</v>
          </cell>
          <cell r="K231" t="str">
            <v>木</v>
          </cell>
          <cell r="L231" t="str">
            <v>大分市</v>
          </cell>
          <cell r="M231">
            <v>16.22</v>
          </cell>
        </row>
        <row r="232">
          <cell r="B232" t="str">
            <v>大分低13</v>
          </cell>
          <cell r="C232">
            <v>44968</v>
          </cell>
          <cell r="D232" t="str">
            <v>低</v>
          </cell>
          <cell r="E232" t="str">
            <v>大分</v>
          </cell>
          <cell r="F232">
            <v>0.1</v>
          </cell>
          <cell r="G232">
            <v>0.52083333333333337</v>
          </cell>
          <cell r="H232">
            <v>0.58333333333333337</v>
          </cell>
          <cell r="I232">
            <v>10.66</v>
          </cell>
          <cell r="J232">
            <v>44974</v>
          </cell>
          <cell r="K232" t="str">
            <v>金</v>
          </cell>
          <cell r="L232" t="str">
            <v>大分市</v>
          </cell>
          <cell r="M232">
            <v>11.38</v>
          </cell>
        </row>
        <row r="233">
          <cell r="B233" t="str">
            <v>大分高13</v>
          </cell>
          <cell r="C233">
            <v>44968</v>
          </cell>
          <cell r="D233" t="str">
            <v>高</v>
          </cell>
          <cell r="E233" t="str">
            <v>大分</v>
          </cell>
          <cell r="F233">
            <v>0.1</v>
          </cell>
          <cell r="G233">
            <v>0.52083333333333337</v>
          </cell>
          <cell r="H233">
            <v>0.58333333333333337</v>
          </cell>
          <cell r="I233">
            <v>10.66</v>
          </cell>
          <cell r="J233">
            <v>44974</v>
          </cell>
          <cell r="K233" t="str">
            <v>金</v>
          </cell>
          <cell r="L233" t="str">
            <v>大分市</v>
          </cell>
          <cell r="M233">
            <v>11.38</v>
          </cell>
        </row>
        <row r="234">
          <cell r="B234" t="str">
            <v>大分低14</v>
          </cell>
          <cell r="C234">
            <v>44969</v>
          </cell>
          <cell r="D234" t="str">
            <v>低</v>
          </cell>
          <cell r="E234" t="str">
            <v>大分</v>
          </cell>
          <cell r="F234">
            <v>0.6</v>
          </cell>
          <cell r="G234">
            <v>0.4375</v>
          </cell>
          <cell r="H234">
            <v>0.66666666666666663</v>
          </cell>
          <cell r="I234">
            <v>13.15</v>
          </cell>
          <cell r="J234">
            <v>44889</v>
          </cell>
          <cell r="K234" t="str">
            <v>木</v>
          </cell>
          <cell r="L234" t="str">
            <v>大分市</v>
          </cell>
          <cell r="M234">
            <v>13.16</v>
          </cell>
        </row>
        <row r="235">
          <cell r="B235" t="str">
            <v>大分高14</v>
          </cell>
          <cell r="C235">
            <v>44969</v>
          </cell>
          <cell r="D235" t="str">
            <v>高</v>
          </cell>
          <cell r="E235" t="str">
            <v>大分</v>
          </cell>
          <cell r="F235">
            <v>0.6</v>
          </cell>
          <cell r="G235">
            <v>0.4375</v>
          </cell>
          <cell r="H235">
            <v>0.66666666666666663</v>
          </cell>
          <cell r="I235">
            <v>13.15</v>
          </cell>
          <cell r="J235">
            <v>44889</v>
          </cell>
          <cell r="K235" t="str">
            <v>木</v>
          </cell>
          <cell r="L235" t="str">
            <v>大分市</v>
          </cell>
          <cell r="M235">
            <v>13.16</v>
          </cell>
        </row>
        <row r="236">
          <cell r="B236" t="str">
            <v>大分低15</v>
          </cell>
          <cell r="C236">
            <v>44972</v>
          </cell>
          <cell r="D236" t="str">
            <v>低</v>
          </cell>
          <cell r="E236" t="str">
            <v>大分</v>
          </cell>
          <cell r="F236">
            <v>0.1</v>
          </cell>
          <cell r="G236">
            <v>0.5</v>
          </cell>
          <cell r="H236">
            <v>0.5625</v>
          </cell>
          <cell r="I236">
            <v>7.05</v>
          </cell>
          <cell r="J236">
            <v>44976</v>
          </cell>
          <cell r="K236" t="str">
            <v>日</v>
          </cell>
          <cell r="L236" t="str">
            <v>大分市</v>
          </cell>
          <cell r="M236">
            <v>7.41</v>
          </cell>
        </row>
        <row r="237">
          <cell r="B237" t="str">
            <v>大分高15</v>
          </cell>
          <cell r="C237">
            <v>44972</v>
          </cell>
          <cell r="D237" t="str">
            <v>高</v>
          </cell>
          <cell r="E237" t="str">
            <v>大分</v>
          </cell>
          <cell r="F237">
            <v>0.1</v>
          </cell>
          <cell r="G237">
            <v>0.5</v>
          </cell>
          <cell r="H237">
            <v>0.5625</v>
          </cell>
          <cell r="I237">
            <v>7.05</v>
          </cell>
          <cell r="J237">
            <v>44976</v>
          </cell>
          <cell r="K237" t="str">
            <v>日</v>
          </cell>
          <cell r="L237" t="str">
            <v>大分市</v>
          </cell>
          <cell r="M237">
            <v>7.41</v>
          </cell>
        </row>
        <row r="238">
          <cell r="B238" t="str">
            <v>大分低16</v>
          </cell>
          <cell r="C238">
            <v>44973</v>
          </cell>
          <cell r="D238" t="str">
            <v>低</v>
          </cell>
          <cell r="E238" t="str">
            <v>大分</v>
          </cell>
          <cell r="F238">
            <v>0.2</v>
          </cell>
          <cell r="G238">
            <v>0.47916666666666669</v>
          </cell>
          <cell r="H238">
            <v>0.58333333333333337</v>
          </cell>
          <cell r="I238">
            <v>15.88</v>
          </cell>
          <cell r="J238">
            <v>44854</v>
          </cell>
          <cell r="K238" t="str">
            <v>木</v>
          </cell>
          <cell r="L238" t="str">
            <v>大分市</v>
          </cell>
          <cell r="M238">
            <v>16.22</v>
          </cell>
        </row>
        <row r="239">
          <cell r="B239" t="str">
            <v>大分高16</v>
          </cell>
          <cell r="C239">
            <v>44973</v>
          </cell>
          <cell r="D239" t="str">
            <v>高</v>
          </cell>
          <cell r="E239" t="str">
            <v>大分</v>
          </cell>
          <cell r="F239">
            <v>0.2</v>
          </cell>
          <cell r="G239">
            <v>0.47916666666666669</v>
          </cell>
          <cell r="H239">
            <v>0.58333333333333337</v>
          </cell>
          <cell r="I239">
            <v>15.88</v>
          </cell>
          <cell r="J239">
            <v>44854</v>
          </cell>
          <cell r="K239" t="str">
            <v>木</v>
          </cell>
          <cell r="L239" t="str">
            <v>大分市</v>
          </cell>
          <cell r="M239">
            <v>16.22</v>
          </cell>
        </row>
        <row r="240">
          <cell r="B240" t="str">
            <v>大分低17</v>
          </cell>
          <cell r="C240">
            <v>44977</v>
          </cell>
          <cell r="D240" t="str">
            <v>低</v>
          </cell>
          <cell r="E240" t="str">
            <v>大分</v>
          </cell>
          <cell r="F240">
            <v>0.3</v>
          </cell>
          <cell r="G240">
            <v>0.4375</v>
          </cell>
          <cell r="H240">
            <v>0.58333333333333337</v>
          </cell>
          <cell r="I240">
            <v>17.84</v>
          </cell>
          <cell r="J240">
            <v>44853</v>
          </cell>
          <cell r="K240" t="str">
            <v>水</v>
          </cell>
          <cell r="L240" t="str">
            <v>大分市</v>
          </cell>
          <cell r="M240">
            <v>18.579999999999998</v>
          </cell>
        </row>
        <row r="241">
          <cell r="B241" t="str">
            <v>大分高17</v>
          </cell>
          <cell r="C241">
            <v>44977</v>
          </cell>
          <cell r="D241" t="str">
            <v>高</v>
          </cell>
          <cell r="E241" t="str">
            <v>大分</v>
          </cell>
          <cell r="F241">
            <v>0.3</v>
          </cell>
          <cell r="G241">
            <v>0.4375</v>
          </cell>
          <cell r="H241">
            <v>0.58333333333333337</v>
          </cell>
          <cell r="I241">
            <v>17.84</v>
          </cell>
          <cell r="J241">
            <v>44853</v>
          </cell>
          <cell r="K241" t="str">
            <v>水</v>
          </cell>
          <cell r="L241" t="str">
            <v>大分市</v>
          </cell>
          <cell r="M241">
            <v>18.579999999999998</v>
          </cell>
        </row>
        <row r="242">
          <cell r="B242" t="str">
            <v>大分低18</v>
          </cell>
          <cell r="C242">
            <v>44979</v>
          </cell>
          <cell r="D242" t="str">
            <v>低</v>
          </cell>
          <cell r="E242" t="str">
            <v>大分</v>
          </cell>
          <cell r="F242">
            <v>0.1</v>
          </cell>
          <cell r="G242">
            <v>0.52083333333333337</v>
          </cell>
          <cell r="H242">
            <v>0.54166666666666663</v>
          </cell>
          <cell r="I242">
            <v>18.170000000000002</v>
          </cell>
          <cell r="J242">
            <v>44853</v>
          </cell>
          <cell r="K242" t="str">
            <v>水</v>
          </cell>
          <cell r="L242" t="str">
            <v>大分市</v>
          </cell>
          <cell r="M242">
            <v>18.579999999999998</v>
          </cell>
        </row>
        <row r="243">
          <cell r="B243" t="str">
            <v>大分高18</v>
          </cell>
          <cell r="C243">
            <v>44979</v>
          </cell>
          <cell r="D243" t="str">
            <v>高</v>
          </cell>
          <cell r="E243" t="str">
            <v>大分</v>
          </cell>
          <cell r="F243">
            <v>0.1</v>
          </cell>
          <cell r="G243">
            <v>0.52083333333333337</v>
          </cell>
          <cell r="H243">
            <v>0.54166666666666663</v>
          </cell>
          <cell r="I243">
            <v>18.170000000000002</v>
          </cell>
          <cell r="J243">
            <v>44853</v>
          </cell>
          <cell r="K243" t="str">
            <v>水</v>
          </cell>
          <cell r="L243" t="str">
            <v>大分市</v>
          </cell>
          <cell r="M243">
            <v>18.579999999999998</v>
          </cell>
        </row>
        <row r="244">
          <cell r="B244" t="str">
            <v>大分低19</v>
          </cell>
          <cell r="C244">
            <v>44982</v>
          </cell>
          <cell r="D244" t="str">
            <v>低</v>
          </cell>
          <cell r="E244" t="str">
            <v>大分</v>
          </cell>
          <cell r="F244">
            <v>0.3</v>
          </cell>
          <cell r="G244">
            <v>0.47916666666666669</v>
          </cell>
          <cell r="H244">
            <v>0.58333333333333337</v>
          </cell>
          <cell r="I244">
            <v>8.2799999999999994</v>
          </cell>
          <cell r="J244">
            <v>44959</v>
          </cell>
          <cell r="K244" t="str">
            <v>木</v>
          </cell>
          <cell r="L244" t="str">
            <v>大分市</v>
          </cell>
          <cell r="M244">
            <v>9.02</v>
          </cell>
        </row>
        <row r="245">
          <cell r="B245" t="str">
            <v>大分高19</v>
          </cell>
          <cell r="C245">
            <v>44982</v>
          </cell>
          <cell r="D245" t="str">
            <v>高</v>
          </cell>
          <cell r="E245" t="str">
            <v>大分</v>
          </cell>
          <cell r="F245">
            <v>0.3</v>
          </cell>
          <cell r="G245">
            <v>0.47916666666666669</v>
          </cell>
          <cell r="H245">
            <v>0.58333333333333337</v>
          </cell>
          <cell r="I245">
            <v>8.2799999999999994</v>
          </cell>
          <cell r="J245">
            <v>44959</v>
          </cell>
          <cell r="K245" t="str">
            <v>木</v>
          </cell>
          <cell r="L245" t="str">
            <v>大分市</v>
          </cell>
          <cell r="M245">
            <v>9.02</v>
          </cell>
        </row>
        <row r="246">
          <cell r="B246" t="str">
            <v>大分低20</v>
          </cell>
          <cell r="C246">
            <v>44983</v>
          </cell>
          <cell r="D246" t="str">
            <v>低</v>
          </cell>
          <cell r="E246" t="str">
            <v>大分</v>
          </cell>
          <cell r="F246">
            <v>1</v>
          </cell>
          <cell r="G246">
            <v>0.33333333333333331</v>
          </cell>
          <cell r="H246">
            <v>0.66666666666666663</v>
          </cell>
          <cell r="I246">
            <v>13.99</v>
          </cell>
          <cell r="J246">
            <v>44951</v>
          </cell>
          <cell r="K246" t="str">
            <v>水</v>
          </cell>
          <cell r="L246" t="str">
            <v>大分市</v>
          </cell>
          <cell r="M246">
            <v>14.4</v>
          </cell>
        </row>
        <row r="247">
          <cell r="B247" t="str">
            <v>大分高20</v>
          </cell>
          <cell r="C247">
            <v>44983</v>
          </cell>
          <cell r="D247" t="str">
            <v>高</v>
          </cell>
          <cell r="E247" t="str">
            <v>大分</v>
          </cell>
          <cell r="F247">
            <v>1</v>
          </cell>
          <cell r="G247">
            <v>0.33333333333333331</v>
          </cell>
          <cell r="H247">
            <v>0.66666666666666663</v>
          </cell>
          <cell r="I247">
            <v>13.99</v>
          </cell>
          <cell r="J247">
            <v>44951</v>
          </cell>
          <cell r="K247" t="str">
            <v>水</v>
          </cell>
          <cell r="L247" t="str">
            <v>大分市</v>
          </cell>
          <cell r="M247">
            <v>14.4</v>
          </cell>
        </row>
        <row r="248">
          <cell r="B248" t="str">
            <v>大分低21</v>
          </cell>
          <cell r="C248">
            <v>44984</v>
          </cell>
          <cell r="D248" t="str">
            <v>低</v>
          </cell>
          <cell r="E248" t="str">
            <v>大分</v>
          </cell>
          <cell r="F248">
            <v>0.4</v>
          </cell>
          <cell r="G248">
            <v>0.4375</v>
          </cell>
          <cell r="H248">
            <v>0.64583333333333337</v>
          </cell>
          <cell r="I248">
            <v>20.309999999999999</v>
          </cell>
          <cell r="J248">
            <v>44834</v>
          </cell>
          <cell r="K248" t="str">
            <v>金</v>
          </cell>
          <cell r="L248" t="str">
            <v>大分市</v>
          </cell>
          <cell r="M248">
            <v>20.43</v>
          </cell>
        </row>
        <row r="249">
          <cell r="B249" t="str">
            <v>大分高21</v>
          </cell>
          <cell r="C249">
            <v>44984</v>
          </cell>
          <cell r="D249" t="str">
            <v>高</v>
          </cell>
          <cell r="E249" t="str">
            <v>大分</v>
          </cell>
          <cell r="F249">
            <v>0.4</v>
          </cell>
          <cell r="G249">
            <v>0.4375</v>
          </cell>
          <cell r="H249">
            <v>0.64583333333333337</v>
          </cell>
          <cell r="I249">
            <v>20.309999999999999</v>
          </cell>
          <cell r="J249">
            <v>44834</v>
          </cell>
          <cell r="K249" t="str">
            <v>金</v>
          </cell>
          <cell r="L249" t="str">
            <v>大分市</v>
          </cell>
          <cell r="M249">
            <v>20.43</v>
          </cell>
        </row>
        <row r="250">
          <cell r="B250" t="str">
            <v>大分低22</v>
          </cell>
          <cell r="C250">
            <v>44985</v>
          </cell>
          <cell r="D250" t="str">
            <v>低</v>
          </cell>
          <cell r="E250" t="str">
            <v>大分</v>
          </cell>
          <cell r="F250">
            <v>0.5</v>
          </cell>
          <cell r="G250">
            <v>0.4375</v>
          </cell>
          <cell r="H250">
            <v>0.64583333333333337</v>
          </cell>
          <cell r="I250">
            <v>19.97</v>
          </cell>
          <cell r="J250">
            <v>44834</v>
          </cell>
          <cell r="K250" t="str">
            <v>金</v>
          </cell>
          <cell r="L250" t="str">
            <v>大分市</v>
          </cell>
          <cell r="M250">
            <v>20.43</v>
          </cell>
        </row>
        <row r="251">
          <cell r="B251" t="str">
            <v>大分高22</v>
          </cell>
          <cell r="C251">
            <v>44985</v>
          </cell>
          <cell r="D251" t="str">
            <v>高</v>
          </cell>
          <cell r="E251" t="str">
            <v>大分</v>
          </cell>
          <cell r="F251">
            <v>0.5</v>
          </cell>
          <cell r="G251">
            <v>0.4375</v>
          </cell>
          <cell r="H251">
            <v>0.64583333333333337</v>
          </cell>
          <cell r="I251">
            <v>19.97</v>
          </cell>
          <cell r="J251">
            <v>44834</v>
          </cell>
          <cell r="K251" t="str">
            <v>金</v>
          </cell>
          <cell r="L251" t="str">
            <v>大分市</v>
          </cell>
          <cell r="M251">
            <v>20.43</v>
          </cell>
        </row>
        <row r="252">
          <cell r="B252" t="str">
            <v>熊本低1</v>
          </cell>
          <cell r="C252">
            <v>44857</v>
          </cell>
          <cell r="D252" t="str">
            <v>低</v>
          </cell>
          <cell r="E252" t="str">
            <v>熊本</v>
          </cell>
          <cell r="F252" t="str">
            <v>熊本</v>
          </cell>
          <cell r="G252">
            <v>0.4375</v>
          </cell>
          <cell r="H252">
            <v>0.54166666666666663</v>
          </cell>
          <cell r="I252">
            <v>12.39</v>
          </cell>
          <cell r="J252">
            <v>44875</v>
          </cell>
          <cell r="K252" t="str">
            <v>木</v>
          </cell>
          <cell r="L252" t="str">
            <v>熊本市</v>
          </cell>
          <cell r="M252">
            <v>12.4</v>
          </cell>
        </row>
        <row r="253">
          <cell r="B253" t="str">
            <v>熊本高1</v>
          </cell>
          <cell r="C253">
            <v>44857</v>
          </cell>
          <cell r="D253" t="str">
            <v>高</v>
          </cell>
          <cell r="E253" t="str">
            <v>熊本</v>
          </cell>
          <cell r="F253" t="str">
            <v>熊本</v>
          </cell>
          <cell r="G253">
            <v>0.4375</v>
          </cell>
          <cell r="H253">
            <v>0.54166666666666663</v>
          </cell>
          <cell r="I253">
            <v>12.39</v>
          </cell>
          <cell r="J253">
            <v>44875</v>
          </cell>
          <cell r="K253" t="str">
            <v>木</v>
          </cell>
          <cell r="L253" t="str">
            <v>熊本市</v>
          </cell>
          <cell r="M253">
            <v>12.4</v>
          </cell>
        </row>
        <row r="254">
          <cell r="B254" t="str">
            <v>熊本低2</v>
          </cell>
          <cell r="C254">
            <v>44892</v>
          </cell>
          <cell r="D254" t="str">
            <v>低</v>
          </cell>
          <cell r="E254" t="str">
            <v>熊本</v>
          </cell>
          <cell r="F254" t="str">
            <v>熊本</v>
          </cell>
          <cell r="G254">
            <v>0.41666666666666669</v>
          </cell>
          <cell r="H254">
            <v>0.58333333333333337</v>
          </cell>
          <cell r="I254">
            <v>12.15</v>
          </cell>
          <cell r="J254">
            <v>44875</v>
          </cell>
          <cell r="K254" t="str">
            <v>木</v>
          </cell>
          <cell r="L254" t="str">
            <v>熊本市</v>
          </cell>
          <cell r="M254">
            <v>12.4</v>
          </cell>
        </row>
        <row r="255">
          <cell r="B255" t="str">
            <v>熊本高2</v>
          </cell>
          <cell r="C255">
            <v>44892</v>
          </cell>
          <cell r="D255" t="str">
            <v>高</v>
          </cell>
          <cell r="E255" t="str">
            <v>熊本</v>
          </cell>
          <cell r="F255" t="str">
            <v>熊本</v>
          </cell>
          <cell r="G255">
            <v>0.41666666666666669</v>
          </cell>
          <cell r="H255">
            <v>0.58333333333333337</v>
          </cell>
          <cell r="I255">
            <v>12.15</v>
          </cell>
          <cell r="J255">
            <v>44875</v>
          </cell>
          <cell r="K255" t="str">
            <v>木</v>
          </cell>
          <cell r="L255" t="str">
            <v>熊本市</v>
          </cell>
          <cell r="M255">
            <v>12.4</v>
          </cell>
        </row>
        <row r="256">
          <cell r="B256" t="str">
            <v>熊本低3</v>
          </cell>
          <cell r="C256">
            <v>44926</v>
          </cell>
          <cell r="D256" t="str">
            <v>低</v>
          </cell>
          <cell r="E256" t="str">
            <v>熊本</v>
          </cell>
          <cell r="F256" t="str">
            <v>熊本</v>
          </cell>
          <cell r="G256">
            <v>0.5</v>
          </cell>
          <cell r="H256">
            <v>0.58333333333333337</v>
          </cell>
          <cell r="I256">
            <v>7.54</v>
          </cell>
          <cell r="J256">
            <v>44906</v>
          </cell>
          <cell r="K256" t="str">
            <v>日</v>
          </cell>
          <cell r="L256" t="str">
            <v>熊本市</v>
          </cell>
          <cell r="M256">
            <v>7.8</v>
          </cell>
        </row>
        <row r="257">
          <cell r="B257" t="str">
            <v>熊本高3</v>
          </cell>
          <cell r="C257">
            <v>44926</v>
          </cell>
          <cell r="D257" t="str">
            <v>高</v>
          </cell>
          <cell r="E257" t="str">
            <v>熊本</v>
          </cell>
          <cell r="F257" t="str">
            <v>熊本</v>
          </cell>
          <cell r="G257">
            <v>0.5</v>
          </cell>
          <cell r="H257">
            <v>0.58333333333333337</v>
          </cell>
          <cell r="I257">
            <v>7.54</v>
          </cell>
          <cell r="J257">
            <v>44906</v>
          </cell>
          <cell r="K257" t="str">
            <v>日</v>
          </cell>
          <cell r="L257" t="str">
            <v>熊本市</v>
          </cell>
          <cell r="M257">
            <v>7.8</v>
          </cell>
        </row>
        <row r="258">
          <cell r="B258" t="str">
            <v>熊本低4</v>
          </cell>
          <cell r="C258">
            <v>44927</v>
          </cell>
          <cell r="D258" t="str">
            <v>低</v>
          </cell>
          <cell r="E258" t="str">
            <v>熊本</v>
          </cell>
          <cell r="F258" t="str">
            <v>熊本</v>
          </cell>
          <cell r="G258">
            <v>0.33333333333333331</v>
          </cell>
          <cell r="H258">
            <v>0.66666666666666663</v>
          </cell>
          <cell r="I258">
            <v>11.12</v>
          </cell>
          <cell r="J258">
            <v>44931</v>
          </cell>
          <cell r="K258" t="str">
            <v>木</v>
          </cell>
          <cell r="L258" t="str">
            <v>熊本市</v>
          </cell>
          <cell r="M258">
            <v>11.25</v>
          </cell>
        </row>
        <row r="259">
          <cell r="B259" t="str">
            <v>熊本高4</v>
          </cell>
          <cell r="C259">
            <v>44927</v>
          </cell>
          <cell r="D259" t="str">
            <v>高</v>
          </cell>
          <cell r="E259" t="str">
            <v>熊本</v>
          </cell>
          <cell r="F259" t="str">
            <v>熊本</v>
          </cell>
          <cell r="G259">
            <v>0.33333333333333331</v>
          </cell>
          <cell r="H259">
            <v>0.66666666666666663</v>
          </cell>
          <cell r="I259">
            <v>11.12</v>
          </cell>
          <cell r="J259">
            <v>44931</v>
          </cell>
          <cell r="K259" t="str">
            <v>木</v>
          </cell>
          <cell r="L259" t="str">
            <v>熊本市</v>
          </cell>
          <cell r="M259">
            <v>11.25</v>
          </cell>
        </row>
        <row r="260">
          <cell r="B260" t="str">
            <v>熊本低5</v>
          </cell>
          <cell r="C260">
            <v>44928</v>
          </cell>
          <cell r="D260" t="str">
            <v>低</v>
          </cell>
          <cell r="E260" t="str">
            <v>熊本</v>
          </cell>
          <cell r="F260" t="str">
            <v>熊本</v>
          </cell>
          <cell r="G260">
            <v>0.4375</v>
          </cell>
          <cell r="H260">
            <v>0.625</v>
          </cell>
          <cell r="I260">
            <v>11.36</v>
          </cell>
          <cell r="J260">
            <v>44954</v>
          </cell>
          <cell r="K260" t="str">
            <v>土</v>
          </cell>
          <cell r="L260" t="str">
            <v>熊本市</v>
          </cell>
          <cell r="M260">
            <v>11.56</v>
          </cell>
        </row>
        <row r="261">
          <cell r="B261" t="str">
            <v>熊本高5</v>
          </cell>
          <cell r="C261">
            <v>44928</v>
          </cell>
          <cell r="D261" t="str">
            <v>高</v>
          </cell>
          <cell r="E261" t="str">
            <v>熊本</v>
          </cell>
          <cell r="F261" t="str">
            <v>熊本</v>
          </cell>
          <cell r="G261">
            <v>0.4375</v>
          </cell>
          <cell r="H261">
            <v>0.625</v>
          </cell>
          <cell r="I261">
            <v>11.36</v>
          </cell>
          <cell r="J261">
            <v>44954</v>
          </cell>
          <cell r="K261" t="str">
            <v>土</v>
          </cell>
          <cell r="L261" t="str">
            <v>熊本市</v>
          </cell>
          <cell r="M261">
            <v>11.56</v>
          </cell>
        </row>
        <row r="262">
          <cell r="B262" t="str">
            <v>熊本低6</v>
          </cell>
          <cell r="C262">
            <v>44929</v>
          </cell>
          <cell r="D262" t="str">
            <v>低</v>
          </cell>
          <cell r="E262" t="str">
            <v>熊本</v>
          </cell>
          <cell r="F262" t="str">
            <v>熊本</v>
          </cell>
          <cell r="G262">
            <v>0.45833333333333331</v>
          </cell>
          <cell r="H262">
            <v>0.625</v>
          </cell>
          <cell r="I262">
            <v>12.19</v>
          </cell>
          <cell r="J262">
            <v>44937</v>
          </cell>
          <cell r="K262" t="str">
            <v>水</v>
          </cell>
          <cell r="L262" t="str">
            <v>熊本市</v>
          </cell>
          <cell r="M262">
            <v>12.7</v>
          </cell>
        </row>
        <row r="263">
          <cell r="B263" t="str">
            <v>熊本高6</v>
          </cell>
          <cell r="C263">
            <v>44929</v>
          </cell>
          <cell r="D263" t="str">
            <v>高</v>
          </cell>
          <cell r="E263" t="str">
            <v>熊本</v>
          </cell>
          <cell r="F263" t="str">
            <v>熊本</v>
          </cell>
          <cell r="G263">
            <v>0.45833333333333331</v>
          </cell>
          <cell r="H263">
            <v>0.625</v>
          </cell>
          <cell r="I263">
            <v>12.19</v>
          </cell>
          <cell r="J263">
            <v>44937</v>
          </cell>
          <cell r="K263" t="str">
            <v>水</v>
          </cell>
          <cell r="L263" t="str">
            <v>熊本市</v>
          </cell>
          <cell r="M263">
            <v>12.7</v>
          </cell>
        </row>
        <row r="264">
          <cell r="B264" t="str">
            <v>熊本低7</v>
          </cell>
          <cell r="C264">
            <v>44930</v>
          </cell>
          <cell r="D264" t="str">
            <v>低</v>
          </cell>
          <cell r="E264" t="str">
            <v>熊本</v>
          </cell>
          <cell r="F264" t="str">
            <v>熊本</v>
          </cell>
          <cell r="G264">
            <v>0.47916666666666669</v>
          </cell>
          <cell r="H264">
            <v>0.60416666666666663</v>
          </cell>
          <cell r="I264">
            <v>12.89</v>
          </cell>
          <cell r="J264">
            <v>44936</v>
          </cell>
          <cell r="K264" t="str">
            <v>火</v>
          </cell>
          <cell r="L264" t="str">
            <v>熊本市</v>
          </cell>
          <cell r="M264">
            <v>13.38</v>
          </cell>
        </row>
        <row r="265">
          <cell r="B265" t="str">
            <v>熊本高7</v>
          </cell>
          <cell r="C265">
            <v>44930</v>
          </cell>
          <cell r="D265" t="str">
            <v>高</v>
          </cell>
          <cell r="E265" t="str">
            <v>熊本</v>
          </cell>
          <cell r="F265" t="str">
            <v>熊本</v>
          </cell>
          <cell r="G265">
            <v>0.47916666666666669</v>
          </cell>
          <cell r="H265">
            <v>0.60416666666666663</v>
          </cell>
          <cell r="I265">
            <v>12.89</v>
          </cell>
          <cell r="J265">
            <v>44936</v>
          </cell>
          <cell r="K265" t="str">
            <v>火</v>
          </cell>
          <cell r="L265" t="str">
            <v>熊本市</v>
          </cell>
          <cell r="M265">
            <v>13.38</v>
          </cell>
        </row>
        <row r="266">
          <cell r="B266" t="str">
            <v>熊本低8</v>
          </cell>
          <cell r="C266">
            <v>44934</v>
          </cell>
          <cell r="D266" t="str">
            <v>低</v>
          </cell>
          <cell r="E266" t="str">
            <v>熊本</v>
          </cell>
          <cell r="F266" t="str">
            <v>熊本</v>
          </cell>
          <cell r="G266">
            <v>0.45833333333333331</v>
          </cell>
          <cell r="H266">
            <v>0.60416666666666663</v>
          </cell>
          <cell r="I266">
            <v>12.69</v>
          </cell>
          <cell r="J266">
            <v>44937</v>
          </cell>
          <cell r="K266" t="str">
            <v>水</v>
          </cell>
          <cell r="L266" t="str">
            <v>熊本市</v>
          </cell>
          <cell r="M266">
            <v>12.7</v>
          </cell>
        </row>
        <row r="267">
          <cell r="B267" t="str">
            <v>熊本高8</v>
          </cell>
          <cell r="C267">
            <v>44934</v>
          </cell>
          <cell r="D267" t="str">
            <v>高</v>
          </cell>
          <cell r="E267" t="str">
            <v>熊本</v>
          </cell>
          <cell r="F267" t="str">
            <v>熊本</v>
          </cell>
          <cell r="G267">
            <v>0.45833333333333331</v>
          </cell>
          <cell r="H267">
            <v>0.60416666666666663</v>
          </cell>
          <cell r="I267">
            <v>12.69</v>
          </cell>
          <cell r="J267">
            <v>44937</v>
          </cell>
          <cell r="K267" t="str">
            <v>水</v>
          </cell>
          <cell r="L267" t="str">
            <v>熊本市</v>
          </cell>
          <cell r="M267">
            <v>12.7</v>
          </cell>
        </row>
        <row r="268">
          <cell r="B268" t="str">
            <v>熊本低9</v>
          </cell>
          <cell r="C268">
            <v>44935</v>
          </cell>
          <cell r="D268" t="str">
            <v>低</v>
          </cell>
          <cell r="E268" t="str">
            <v>熊本</v>
          </cell>
          <cell r="F268" t="str">
            <v>熊本</v>
          </cell>
          <cell r="G268">
            <v>0.45833333333333331</v>
          </cell>
          <cell r="H268">
            <v>0.58333333333333337</v>
          </cell>
          <cell r="I268">
            <v>11.84</v>
          </cell>
          <cell r="J268">
            <v>44937</v>
          </cell>
          <cell r="K268" t="str">
            <v>水</v>
          </cell>
          <cell r="L268" t="str">
            <v>熊本市</v>
          </cell>
          <cell r="M268">
            <v>12.7</v>
          </cell>
        </row>
        <row r="269">
          <cell r="B269" t="str">
            <v>熊本高9</v>
          </cell>
          <cell r="C269">
            <v>44935</v>
          </cell>
          <cell r="D269" t="str">
            <v>高</v>
          </cell>
          <cell r="E269" t="str">
            <v>熊本</v>
          </cell>
          <cell r="F269" t="str">
            <v>熊本</v>
          </cell>
          <cell r="G269">
            <v>0.45833333333333331</v>
          </cell>
          <cell r="H269">
            <v>0.58333333333333337</v>
          </cell>
          <cell r="I269">
            <v>11.84</v>
          </cell>
          <cell r="J269">
            <v>44937</v>
          </cell>
          <cell r="K269" t="str">
            <v>水</v>
          </cell>
          <cell r="L269" t="str">
            <v>熊本市</v>
          </cell>
          <cell r="M269">
            <v>12.7</v>
          </cell>
        </row>
        <row r="270">
          <cell r="B270" t="str">
            <v>熊本低10</v>
          </cell>
          <cell r="C270">
            <v>44961</v>
          </cell>
          <cell r="D270" t="str">
            <v>低</v>
          </cell>
          <cell r="E270" t="str">
            <v>熊本</v>
          </cell>
          <cell r="F270" t="str">
            <v>熊本</v>
          </cell>
          <cell r="G270">
            <v>0.45833333333333331</v>
          </cell>
          <cell r="H270">
            <v>0.5625</v>
          </cell>
          <cell r="I270">
            <v>12.17</v>
          </cell>
          <cell r="J270">
            <v>44971</v>
          </cell>
          <cell r="K270" t="str">
            <v>火</v>
          </cell>
          <cell r="L270" t="str">
            <v>熊本市</v>
          </cell>
          <cell r="M270">
            <v>12.27</v>
          </cell>
        </row>
        <row r="271">
          <cell r="B271" t="str">
            <v>熊本高10</v>
          </cell>
          <cell r="C271">
            <v>44961</v>
          </cell>
          <cell r="D271" t="str">
            <v>高</v>
          </cell>
          <cell r="E271" t="str">
            <v>熊本</v>
          </cell>
          <cell r="F271" t="str">
            <v>熊本</v>
          </cell>
          <cell r="G271">
            <v>0.45833333333333331</v>
          </cell>
          <cell r="H271">
            <v>0.5625</v>
          </cell>
          <cell r="I271">
            <v>12.17</v>
          </cell>
          <cell r="J271">
            <v>44971</v>
          </cell>
          <cell r="K271" t="str">
            <v>火</v>
          </cell>
          <cell r="L271" t="str">
            <v>熊本市</v>
          </cell>
          <cell r="M271">
            <v>12.27</v>
          </cell>
        </row>
        <row r="272">
          <cell r="B272" t="str">
            <v>熊本低11</v>
          </cell>
          <cell r="C272">
            <v>44962</v>
          </cell>
          <cell r="D272" t="str">
            <v>低</v>
          </cell>
          <cell r="E272" t="str">
            <v>熊本</v>
          </cell>
          <cell r="F272" t="str">
            <v>熊本</v>
          </cell>
          <cell r="G272">
            <v>0.4375</v>
          </cell>
          <cell r="H272">
            <v>0.58333333333333337</v>
          </cell>
          <cell r="I272">
            <v>15.66</v>
          </cell>
          <cell r="J272">
            <v>44862</v>
          </cell>
          <cell r="K272" t="str">
            <v>金</v>
          </cell>
          <cell r="L272" t="str">
            <v>熊本市</v>
          </cell>
          <cell r="M272">
            <v>15.86</v>
          </cell>
        </row>
        <row r="273">
          <cell r="B273" t="str">
            <v>熊本高11</v>
          </cell>
          <cell r="C273">
            <v>44962</v>
          </cell>
          <cell r="D273" t="str">
            <v>高</v>
          </cell>
          <cell r="E273" t="str">
            <v>熊本</v>
          </cell>
          <cell r="F273" t="str">
            <v>熊本</v>
          </cell>
          <cell r="G273">
            <v>0.4375</v>
          </cell>
          <cell r="H273">
            <v>0.58333333333333337</v>
          </cell>
          <cell r="I273">
            <v>15.66</v>
          </cell>
          <cell r="J273">
            <v>44862</v>
          </cell>
          <cell r="K273" t="str">
            <v>金</v>
          </cell>
          <cell r="L273" t="str">
            <v>熊本市</v>
          </cell>
          <cell r="M273">
            <v>15.86</v>
          </cell>
        </row>
        <row r="274">
          <cell r="B274" t="str">
            <v>熊本低12</v>
          </cell>
          <cell r="C274">
            <v>44965</v>
          </cell>
          <cell r="D274" t="str">
            <v>低</v>
          </cell>
          <cell r="E274" t="str">
            <v>熊本</v>
          </cell>
          <cell r="F274" t="str">
            <v>熊本</v>
          </cell>
          <cell r="G274">
            <v>0.47916666666666669</v>
          </cell>
          <cell r="H274">
            <v>0.5625</v>
          </cell>
          <cell r="I274">
            <v>15.57</v>
          </cell>
          <cell r="J274">
            <v>44862</v>
          </cell>
          <cell r="K274" t="str">
            <v>金</v>
          </cell>
          <cell r="L274" t="str">
            <v>熊本市</v>
          </cell>
          <cell r="M274">
            <v>15.86</v>
          </cell>
        </row>
        <row r="275">
          <cell r="B275" t="str">
            <v>熊本高12</v>
          </cell>
          <cell r="C275">
            <v>44965</v>
          </cell>
          <cell r="D275" t="str">
            <v>高</v>
          </cell>
          <cell r="E275" t="str">
            <v>熊本</v>
          </cell>
          <cell r="F275" t="str">
            <v>熊本</v>
          </cell>
          <cell r="G275">
            <v>0.47916666666666669</v>
          </cell>
          <cell r="H275">
            <v>0.5625</v>
          </cell>
          <cell r="I275">
            <v>15.57</v>
          </cell>
          <cell r="J275">
            <v>44862</v>
          </cell>
          <cell r="K275" t="str">
            <v>金</v>
          </cell>
          <cell r="L275" t="str">
            <v>熊本市</v>
          </cell>
          <cell r="M275">
            <v>15.86</v>
          </cell>
        </row>
        <row r="276">
          <cell r="B276" t="str">
            <v>熊本低13</v>
          </cell>
          <cell r="C276">
            <v>44968</v>
          </cell>
          <cell r="D276" t="str">
            <v>低</v>
          </cell>
          <cell r="E276" t="str">
            <v>熊本</v>
          </cell>
          <cell r="F276" t="str">
            <v>熊本</v>
          </cell>
          <cell r="G276">
            <v>0.52083333333333337</v>
          </cell>
          <cell r="H276">
            <v>0.58333333333333337</v>
          </cell>
          <cell r="I276">
            <v>9.74</v>
          </cell>
          <cell r="J276">
            <v>44974</v>
          </cell>
          <cell r="K276" t="str">
            <v>金</v>
          </cell>
          <cell r="L276" t="str">
            <v>熊本市</v>
          </cell>
          <cell r="M276">
            <v>10.3</v>
          </cell>
        </row>
        <row r="277">
          <cell r="B277" t="str">
            <v>熊本高13</v>
          </cell>
          <cell r="C277">
            <v>44968</v>
          </cell>
          <cell r="D277" t="str">
            <v>高</v>
          </cell>
          <cell r="E277" t="str">
            <v>熊本</v>
          </cell>
          <cell r="F277" t="str">
            <v>熊本</v>
          </cell>
          <cell r="G277">
            <v>0.52083333333333337</v>
          </cell>
          <cell r="H277">
            <v>0.58333333333333337</v>
          </cell>
          <cell r="I277">
            <v>9.74</v>
          </cell>
          <cell r="J277">
            <v>44974</v>
          </cell>
          <cell r="K277" t="str">
            <v>金</v>
          </cell>
          <cell r="L277" t="str">
            <v>熊本市</v>
          </cell>
          <cell r="M277">
            <v>10.3</v>
          </cell>
        </row>
        <row r="278">
          <cell r="B278" t="str">
            <v>熊本低14</v>
          </cell>
          <cell r="C278">
            <v>44969</v>
          </cell>
          <cell r="D278" t="str">
            <v>低</v>
          </cell>
          <cell r="E278" t="str">
            <v>熊本</v>
          </cell>
          <cell r="F278" t="str">
            <v>熊本</v>
          </cell>
          <cell r="G278">
            <v>0.4375</v>
          </cell>
          <cell r="H278">
            <v>0.66666666666666663</v>
          </cell>
          <cell r="I278">
            <v>13.4</v>
          </cell>
          <cell r="J278">
            <v>44978</v>
          </cell>
          <cell r="K278" t="str">
            <v>火</v>
          </cell>
          <cell r="L278" t="str">
            <v>熊本市</v>
          </cell>
          <cell r="M278">
            <v>13.43</v>
          </cell>
        </row>
        <row r="279">
          <cell r="B279" t="str">
            <v>熊本高14</v>
          </cell>
          <cell r="C279">
            <v>44969</v>
          </cell>
          <cell r="D279" t="str">
            <v>高</v>
          </cell>
          <cell r="E279" t="str">
            <v>熊本</v>
          </cell>
          <cell r="F279" t="str">
            <v>熊本</v>
          </cell>
          <cell r="G279">
            <v>0.4375</v>
          </cell>
          <cell r="H279">
            <v>0.66666666666666663</v>
          </cell>
          <cell r="I279">
            <v>13.4</v>
          </cell>
          <cell r="J279">
            <v>44978</v>
          </cell>
          <cell r="K279" t="str">
            <v>火</v>
          </cell>
          <cell r="L279" t="str">
            <v>熊本市</v>
          </cell>
          <cell r="M279">
            <v>13.43</v>
          </cell>
        </row>
        <row r="280">
          <cell r="B280" t="str">
            <v>熊本低15</v>
          </cell>
          <cell r="C280">
            <v>44972</v>
          </cell>
          <cell r="D280" t="str">
            <v>低</v>
          </cell>
          <cell r="E280" t="str">
            <v>熊本</v>
          </cell>
          <cell r="F280" t="str">
            <v>熊本</v>
          </cell>
          <cell r="G280">
            <v>0.5</v>
          </cell>
          <cell r="H280">
            <v>0.5625</v>
          </cell>
          <cell r="I280">
            <v>15.7</v>
          </cell>
          <cell r="J280">
            <v>44862</v>
          </cell>
          <cell r="K280" t="str">
            <v>金</v>
          </cell>
          <cell r="L280" t="str">
            <v>熊本市</v>
          </cell>
          <cell r="M280">
            <v>15.86</v>
          </cell>
        </row>
        <row r="281">
          <cell r="B281" t="str">
            <v>熊本高15</v>
          </cell>
          <cell r="C281">
            <v>44972</v>
          </cell>
          <cell r="D281" t="str">
            <v>高</v>
          </cell>
          <cell r="E281" t="str">
            <v>熊本</v>
          </cell>
          <cell r="F281" t="str">
            <v>熊本</v>
          </cell>
          <cell r="G281">
            <v>0.5</v>
          </cell>
          <cell r="H281">
            <v>0.5625</v>
          </cell>
          <cell r="I281">
            <v>15.7</v>
          </cell>
          <cell r="J281">
            <v>44862</v>
          </cell>
          <cell r="K281" t="str">
            <v>金</v>
          </cell>
          <cell r="L281" t="str">
            <v>熊本市</v>
          </cell>
          <cell r="M281">
            <v>15.86</v>
          </cell>
        </row>
        <row r="282">
          <cell r="B282" t="str">
            <v>熊本低16</v>
          </cell>
          <cell r="C282">
            <v>44973</v>
          </cell>
          <cell r="D282" t="str">
            <v>低</v>
          </cell>
          <cell r="E282" t="str">
            <v>熊本</v>
          </cell>
          <cell r="F282" t="str">
            <v>熊本</v>
          </cell>
          <cell r="G282">
            <v>0.47916666666666669</v>
          </cell>
          <cell r="H282">
            <v>0.58333333333333337</v>
          </cell>
          <cell r="I282">
            <v>18.38</v>
          </cell>
          <cell r="J282">
            <v>44854</v>
          </cell>
          <cell r="K282" t="str">
            <v>木</v>
          </cell>
          <cell r="L282" t="str">
            <v>熊本市</v>
          </cell>
          <cell r="M282">
            <v>18.670000000000002</v>
          </cell>
        </row>
        <row r="283">
          <cell r="B283" t="str">
            <v>熊本高16</v>
          </cell>
          <cell r="C283">
            <v>44973</v>
          </cell>
          <cell r="D283" t="str">
            <v>高</v>
          </cell>
          <cell r="E283" t="str">
            <v>熊本</v>
          </cell>
          <cell r="F283" t="str">
            <v>熊本</v>
          </cell>
          <cell r="G283">
            <v>0.47916666666666669</v>
          </cell>
          <cell r="H283">
            <v>0.58333333333333337</v>
          </cell>
          <cell r="I283">
            <v>18.38</v>
          </cell>
          <cell r="J283">
            <v>44854</v>
          </cell>
          <cell r="K283" t="str">
            <v>木</v>
          </cell>
          <cell r="L283" t="str">
            <v>熊本市</v>
          </cell>
          <cell r="M283">
            <v>18.670000000000002</v>
          </cell>
        </row>
        <row r="284">
          <cell r="B284" t="str">
            <v>熊本低17</v>
          </cell>
          <cell r="C284">
            <v>44977</v>
          </cell>
          <cell r="D284" t="str">
            <v>低</v>
          </cell>
          <cell r="E284" t="str">
            <v>熊本</v>
          </cell>
          <cell r="F284" t="str">
            <v>熊本</v>
          </cell>
          <cell r="G284">
            <v>0.4375</v>
          </cell>
          <cell r="H284">
            <v>0.58333333333333337</v>
          </cell>
          <cell r="I284">
            <v>17.690000000000001</v>
          </cell>
          <cell r="J284">
            <v>44849</v>
          </cell>
          <cell r="K284" t="str">
            <v>土</v>
          </cell>
          <cell r="L284" t="str">
            <v>熊本市</v>
          </cell>
          <cell r="M284">
            <v>18.079999999999998</v>
          </cell>
        </row>
        <row r="285">
          <cell r="B285" t="str">
            <v>熊本高17</v>
          </cell>
          <cell r="C285">
            <v>44977</v>
          </cell>
          <cell r="D285" t="str">
            <v>高</v>
          </cell>
          <cell r="E285" t="str">
            <v>熊本</v>
          </cell>
          <cell r="F285" t="str">
            <v>熊本</v>
          </cell>
          <cell r="G285">
            <v>0.4375</v>
          </cell>
          <cell r="H285">
            <v>0.58333333333333337</v>
          </cell>
          <cell r="I285">
            <v>17.690000000000001</v>
          </cell>
          <cell r="J285">
            <v>44849</v>
          </cell>
          <cell r="K285" t="str">
            <v>土</v>
          </cell>
          <cell r="L285" t="str">
            <v>熊本市</v>
          </cell>
          <cell r="M285">
            <v>18.079999999999998</v>
          </cell>
        </row>
        <row r="286">
          <cell r="B286" t="str">
            <v>熊本低18</v>
          </cell>
          <cell r="C286">
            <v>44979</v>
          </cell>
          <cell r="D286" t="str">
            <v>低</v>
          </cell>
          <cell r="E286" t="str">
            <v>熊本</v>
          </cell>
          <cell r="F286" t="str">
            <v>熊本</v>
          </cell>
          <cell r="G286">
            <v>0.52083333333333337</v>
          </cell>
          <cell r="H286">
            <v>0.54166666666666663</v>
          </cell>
          <cell r="I286">
            <v>12.67</v>
          </cell>
          <cell r="J286">
            <v>44978</v>
          </cell>
          <cell r="K286" t="str">
            <v>火</v>
          </cell>
          <cell r="L286" t="str">
            <v>熊本市</v>
          </cell>
          <cell r="M286">
            <v>13.43</v>
          </cell>
        </row>
        <row r="287">
          <cell r="B287" t="str">
            <v>熊本高18</v>
          </cell>
          <cell r="C287">
            <v>44979</v>
          </cell>
          <cell r="D287" t="str">
            <v>高</v>
          </cell>
          <cell r="E287" t="str">
            <v>熊本</v>
          </cell>
          <cell r="F287" t="str">
            <v>熊本</v>
          </cell>
          <cell r="G287">
            <v>0.52083333333333337</v>
          </cell>
          <cell r="H287">
            <v>0.54166666666666663</v>
          </cell>
          <cell r="I287">
            <v>12.67</v>
          </cell>
          <cell r="J287">
            <v>44978</v>
          </cell>
          <cell r="K287" t="str">
            <v>火</v>
          </cell>
          <cell r="L287" t="str">
            <v>熊本市</v>
          </cell>
          <cell r="M287">
            <v>13.43</v>
          </cell>
        </row>
        <row r="288">
          <cell r="B288" t="str">
            <v>熊本低19</v>
          </cell>
          <cell r="C288">
            <v>44982</v>
          </cell>
          <cell r="D288" t="str">
            <v>低</v>
          </cell>
          <cell r="E288" t="str">
            <v>熊本</v>
          </cell>
          <cell r="F288" t="str">
            <v>熊本</v>
          </cell>
          <cell r="G288">
            <v>0.47916666666666669</v>
          </cell>
          <cell r="H288">
            <v>0.58333333333333337</v>
          </cell>
          <cell r="I288">
            <v>14.31</v>
          </cell>
          <cell r="J288">
            <v>44871</v>
          </cell>
          <cell r="K288" t="str">
            <v>日</v>
          </cell>
          <cell r="L288" t="str">
            <v>熊本市</v>
          </cell>
          <cell r="M288">
            <v>14.37</v>
          </cell>
        </row>
        <row r="289">
          <cell r="B289" t="str">
            <v>熊本高19</v>
          </cell>
          <cell r="C289">
            <v>44982</v>
          </cell>
          <cell r="D289" t="str">
            <v>高</v>
          </cell>
          <cell r="E289" t="str">
            <v>熊本</v>
          </cell>
          <cell r="F289" t="str">
            <v>熊本</v>
          </cell>
          <cell r="G289">
            <v>0.47916666666666669</v>
          </cell>
          <cell r="H289">
            <v>0.58333333333333337</v>
          </cell>
          <cell r="I289">
            <v>14.31</v>
          </cell>
          <cell r="J289">
            <v>44871</v>
          </cell>
          <cell r="K289" t="str">
            <v>日</v>
          </cell>
          <cell r="L289" t="str">
            <v>熊本市</v>
          </cell>
          <cell r="M289">
            <v>14.37</v>
          </cell>
        </row>
        <row r="290">
          <cell r="B290" t="str">
            <v>熊本低20</v>
          </cell>
          <cell r="C290">
            <v>44983</v>
          </cell>
          <cell r="D290" t="str">
            <v>低</v>
          </cell>
          <cell r="E290" t="str">
            <v>熊本</v>
          </cell>
          <cell r="F290" t="str">
            <v>熊本</v>
          </cell>
          <cell r="G290">
            <v>0.33333333333333331</v>
          </cell>
          <cell r="H290">
            <v>0.66666666666666663</v>
          </cell>
          <cell r="I290">
            <v>19.93</v>
          </cell>
          <cell r="J290">
            <v>44837</v>
          </cell>
          <cell r="K290" t="str">
            <v>月</v>
          </cell>
          <cell r="L290" t="str">
            <v>熊本市</v>
          </cell>
          <cell r="M290">
            <v>19.940000000000001</v>
          </cell>
        </row>
        <row r="291">
          <cell r="B291" t="str">
            <v>熊本高20</v>
          </cell>
          <cell r="C291">
            <v>44983</v>
          </cell>
          <cell r="D291" t="str">
            <v>高</v>
          </cell>
          <cell r="E291" t="str">
            <v>熊本</v>
          </cell>
          <cell r="F291" t="str">
            <v>熊本</v>
          </cell>
          <cell r="G291">
            <v>0.33333333333333331</v>
          </cell>
          <cell r="H291">
            <v>0.66666666666666663</v>
          </cell>
          <cell r="I291">
            <v>19.93</v>
          </cell>
          <cell r="J291">
            <v>44837</v>
          </cell>
          <cell r="K291" t="str">
            <v>月</v>
          </cell>
          <cell r="L291" t="str">
            <v>熊本市</v>
          </cell>
          <cell r="M291">
            <v>19.940000000000001</v>
          </cell>
        </row>
        <row r="292">
          <cell r="B292" t="str">
            <v>熊本低21</v>
          </cell>
          <cell r="C292">
            <v>44984</v>
          </cell>
          <cell r="D292" t="str">
            <v>低</v>
          </cell>
          <cell r="E292" t="str">
            <v>熊本</v>
          </cell>
          <cell r="F292" t="str">
            <v>熊本</v>
          </cell>
          <cell r="G292">
            <v>0.4375</v>
          </cell>
          <cell r="H292">
            <v>0.64583333333333337</v>
          </cell>
          <cell r="I292">
            <v>20.5</v>
          </cell>
          <cell r="J292">
            <v>44835</v>
          </cell>
          <cell r="K292" t="str">
            <v>土</v>
          </cell>
          <cell r="L292" t="str">
            <v>熊本市</v>
          </cell>
          <cell r="M292">
            <v>20.75</v>
          </cell>
        </row>
        <row r="293">
          <cell r="B293" t="str">
            <v>熊本高21</v>
          </cell>
          <cell r="C293">
            <v>44984</v>
          </cell>
          <cell r="D293" t="str">
            <v>高</v>
          </cell>
          <cell r="E293" t="str">
            <v>熊本</v>
          </cell>
          <cell r="F293" t="str">
            <v>熊本</v>
          </cell>
          <cell r="G293">
            <v>0.4375</v>
          </cell>
          <cell r="H293">
            <v>0.64583333333333337</v>
          </cell>
          <cell r="I293">
            <v>20.5</v>
          </cell>
          <cell r="J293">
            <v>44835</v>
          </cell>
          <cell r="K293" t="str">
            <v>土</v>
          </cell>
          <cell r="L293" t="str">
            <v>熊本市</v>
          </cell>
          <cell r="M293">
            <v>20.75</v>
          </cell>
        </row>
        <row r="294">
          <cell r="B294" t="str">
            <v>熊本低22</v>
          </cell>
          <cell r="C294">
            <v>44985</v>
          </cell>
          <cell r="D294" t="str">
            <v>低</v>
          </cell>
          <cell r="E294" t="str">
            <v>熊本</v>
          </cell>
          <cell r="F294" t="str">
            <v>熊本</v>
          </cell>
          <cell r="G294">
            <v>0.4375</v>
          </cell>
          <cell r="H294">
            <v>0.64583333333333337</v>
          </cell>
          <cell r="I294">
            <v>20.16</v>
          </cell>
          <cell r="J294">
            <v>44835</v>
          </cell>
          <cell r="K294" t="str">
            <v>土</v>
          </cell>
          <cell r="L294" t="str">
            <v>熊本市</v>
          </cell>
          <cell r="M294">
            <v>20.75</v>
          </cell>
        </row>
        <row r="295">
          <cell r="B295" t="str">
            <v>熊本高22</v>
          </cell>
          <cell r="C295">
            <v>44985</v>
          </cell>
          <cell r="D295" t="str">
            <v>高</v>
          </cell>
          <cell r="E295" t="str">
            <v>熊本</v>
          </cell>
          <cell r="F295" t="str">
            <v>熊本</v>
          </cell>
          <cell r="G295">
            <v>0.4375</v>
          </cell>
          <cell r="H295">
            <v>0.64583333333333337</v>
          </cell>
          <cell r="I295">
            <v>20.16</v>
          </cell>
          <cell r="J295">
            <v>44835</v>
          </cell>
          <cell r="K295" t="str">
            <v>土</v>
          </cell>
          <cell r="L295" t="str">
            <v>熊本市</v>
          </cell>
          <cell r="M295">
            <v>20.75</v>
          </cell>
        </row>
        <row r="296">
          <cell r="B296" t="str">
            <v>福岡低1</v>
          </cell>
          <cell r="C296">
            <v>44857</v>
          </cell>
          <cell r="D296" t="str">
            <v>低</v>
          </cell>
          <cell r="E296" t="str">
            <v>福岡</v>
          </cell>
          <cell r="F296">
            <v>0.51</v>
          </cell>
          <cell r="G296">
            <v>0.4375</v>
          </cell>
          <cell r="H296">
            <v>0.54166666666666663</v>
          </cell>
          <cell r="I296">
            <v>15.65</v>
          </cell>
          <cell r="J296">
            <v>44863</v>
          </cell>
          <cell r="K296" t="str">
            <v>土</v>
          </cell>
          <cell r="L296" t="str">
            <v>福岡市</v>
          </cell>
          <cell r="M296">
            <v>15.99</v>
          </cell>
        </row>
        <row r="297">
          <cell r="B297" t="str">
            <v>福岡高1</v>
          </cell>
          <cell r="C297">
            <v>44857</v>
          </cell>
          <cell r="D297" t="str">
            <v>高</v>
          </cell>
          <cell r="E297" t="str">
            <v>福岡</v>
          </cell>
          <cell r="F297">
            <v>0.51</v>
          </cell>
          <cell r="G297">
            <v>0.4375</v>
          </cell>
          <cell r="H297">
            <v>0.54166666666666663</v>
          </cell>
          <cell r="I297">
            <v>15.65</v>
          </cell>
          <cell r="J297">
            <v>44863</v>
          </cell>
          <cell r="K297" t="str">
            <v>土</v>
          </cell>
          <cell r="L297" t="str">
            <v>福岡市</v>
          </cell>
          <cell r="M297">
            <v>15.99</v>
          </cell>
        </row>
        <row r="298">
          <cell r="B298" t="str">
            <v>福岡低2</v>
          </cell>
          <cell r="C298">
            <v>44892</v>
          </cell>
          <cell r="D298" t="str">
            <v>低</v>
          </cell>
          <cell r="E298" t="str">
            <v>福岡</v>
          </cell>
          <cell r="F298">
            <v>0.15</v>
          </cell>
          <cell r="G298">
            <v>0.41666666666666669</v>
          </cell>
          <cell r="H298">
            <v>0.58333333333333337</v>
          </cell>
          <cell r="I298">
            <v>11.27</v>
          </cell>
          <cell r="J298">
            <v>44880</v>
          </cell>
          <cell r="K298" t="str">
            <v>火</v>
          </cell>
          <cell r="L298" t="str">
            <v>福岡市</v>
          </cell>
          <cell r="M298">
            <v>11.68</v>
          </cell>
        </row>
        <row r="299">
          <cell r="B299" t="str">
            <v>福岡高2</v>
          </cell>
          <cell r="C299">
            <v>44892</v>
          </cell>
          <cell r="D299" t="str">
            <v>高</v>
          </cell>
          <cell r="E299" t="str">
            <v>福岡</v>
          </cell>
          <cell r="F299">
            <v>0.15</v>
          </cell>
          <cell r="G299">
            <v>0.41666666666666669</v>
          </cell>
          <cell r="H299">
            <v>0.58333333333333337</v>
          </cell>
          <cell r="I299">
            <v>11.27</v>
          </cell>
          <cell r="J299">
            <v>44880</v>
          </cell>
          <cell r="K299" t="str">
            <v>火</v>
          </cell>
          <cell r="L299" t="str">
            <v>福岡市</v>
          </cell>
          <cell r="M299">
            <v>11.68</v>
          </cell>
        </row>
        <row r="300">
          <cell r="B300" t="str">
            <v>福岡低3</v>
          </cell>
          <cell r="C300">
            <v>44926</v>
          </cell>
          <cell r="D300" t="str">
            <v>低</v>
          </cell>
          <cell r="E300" t="str">
            <v>福岡</v>
          </cell>
          <cell r="F300">
            <v>0.2</v>
          </cell>
          <cell r="G300">
            <v>0.5</v>
          </cell>
          <cell r="H300">
            <v>0.58333333333333337</v>
          </cell>
          <cell r="I300">
            <v>7.73</v>
          </cell>
          <cell r="J300">
            <v>44901</v>
          </cell>
          <cell r="K300" t="str">
            <v>火</v>
          </cell>
          <cell r="L300" t="str">
            <v>福岡市</v>
          </cell>
          <cell r="M300">
            <v>8.1</v>
          </cell>
        </row>
        <row r="301">
          <cell r="B301" t="str">
            <v>福岡高3</v>
          </cell>
          <cell r="C301">
            <v>44926</v>
          </cell>
          <cell r="D301" t="str">
            <v>高</v>
          </cell>
          <cell r="E301" t="str">
            <v>福岡</v>
          </cell>
          <cell r="F301">
            <v>0.2</v>
          </cell>
          <cell r="G301">
            <v>0.5</v>
          </cell>
          <cell r="H301">
            <v>0.58333333333333337</v>
          </cell>
          <cell r="I301">
            <v>7.73</v>
          </cell>
          <cell r="J301">
            <v>44901</v>
          </cell>
          <cell r="K301" t="str">
            <v>火</v>
          </cell>
          <cell r="L301" t="str">
            <v>福岡市</v>
          </cell>
          <cell r="M301">
            <v>8.1</v>
          </cell>
        </row>
        <row r="302">
          <cell r="B302" t="str">
            <v>福岡低4</v>
          </cell>
          <cell r="C302">
            <v>44927</v>
          </cell>
          <cell r="D302" t="str">
            <v>低</v>
          </cell>
          <cell r="E302" t="str">
            <v>福岡</v>
          </cell>
          <cell r="F302">
            <v>0.5</v>
          </cell>
          <cell r="G302">
            <v>0.33333333333333331</v>
          </cell>
          <cell r="H302">
            <v>0.66666666666666663</v>
          </cell>
          <cell r="I302">
            <v>10.7</v>
          </cell>
          <cell r="J302">
            <v>44937</v>
          </cell>
          <cell r="K302" t="str">
            <v>水</v>
          </cell>
          <cell r="L302" t="str">
            <v>福岡市</v>
          </cell>
          <cell r="M302">
            <v>11.89</v>
          </cell>
        </row>
        <row r="303">
          <cell r="B303" t="str">
            <v>福岡高4</v>
          </cell>
          <cell r="C303">
            <v>44927</v>
          </cell>
          <cell r="D303" t="str">
            <v>高</v>
          </cell>
          <cell r="E303" t="str">
            <v>福岡</v>
          </cell>
          <cell r="F303">
            <v>0.5</v>
          </cell>
          <cell r="G303">
            <v>0.33333333333333331</v>
          </cell>
          <cell r="H303">
            <v>0.66666666666666663</v>
          </cell>
          <cell r="I303">
            <v>10.7</v>
          </cell>
          <cell r="J303">
            <v>44937</v>
          </cell>
          <cell r="K303" t="str">
            <v>水</v>
          </cell>
          <cell r="L303" t="str">
            <v>福岡市</v>
          </cell>
          <cell r="M303">
            <v>11.89</v>
          </cell>
        </row>
        <row r="304">
          <cell r="B304" t="str">
            <v>福岡低5</v>
          </cell>
          <cell r="C304">
            <v>44928</v>
          </cell>
          <cell r="D304" t="str">
            <v>低</v>
          </cell>
          <cell r="E304" t="str">
            <v>福岡</v>
          </cell>
          <cell r="F304">
            <v>0.4</v>
          </cell>
          <cell r="G304">
            <v>0.4375</v>
          </cell>
          <cell r="H304">
            <v>0.625</v>
          </cell>
          <cell r="I304">
            <v>12.48</v>
          </cell>
          <cell r="J304">
            <v>44947</v>
          </cell>
          <cell r="K304" t="str">
            <v>土</v>
          </cell>
          <cell r="L304" t="str">
            <v>福岡市</v>
          </cell>
          <cell r="M304">
            <v>12.64</v>
          </cell>
        </row>
        <row r="305">
          <cell r="B305" t="str">
            <v>福岡高5</v>
          </cell>
          <cell r="C305">
            <v>44928</v>
          </cell>
          <cell r="D305" t="str">
            <v>高</v>
          </cell>
          <cell r="E305" t="str">
            <v>福岡</v>
          </cell>
          <cell r="F305">
            <v>0.4</v>
          </cell>
          <cell r="G305">
            <v>0.4375</v>
          </cell>
          <cell r="H305">
            <v>0.625</v>
          </cell>
          <cell r="I305">
            <v>12.48</v>
          </cell>
          <cell r="J305">
            <v>44947</v>
          </cell>
          <cell r="K305" t="str">
            <v>土</v>
          </cell>
          <cell r="L305" t="str">
            <v>福岡市</v>
          </cell>
          <cell r="M305">
            <v>12.64</v>
          </cell>
        </row>
        <row r="306">
          <cell r="B306" t="str">
            <v>福岡低6</v>
          </cell>
          <cell r="C306">
            <v>44929</v>
          </cell>
          <cell r="D306" t="str">
            <v>低</v>
          </cell>
          <cell r="E306" t="str">
            <v>福岡</v>
          </cell>
          <cell r="F306">
            <v>0.4</v>
          </cell>
          <cell r="G306">
            <v>0.45833333333333331</v>
          </cell>
          <cell r="H306">
            <v>0.625</v>
          </cell>
          <cell r="I306">
            <v>12.81</v>
          </cell>
          <cell r="J306">
            <v>44956</v>
          </cell>
          <cell r="K306" t="str">
            <v>月</v>
          </cell>
          <cell r="L306" t="str">
            <v>福岡市</v>
          </cell>
          <cell r="M306">
            <v>14.66</v>
          </cell>
        </row>
        <row r="307">
          <cell r="B307" t="str">
            <v>福岡高6</v>
          </cell>
          <cell r="C307">
            <v>44929</v>
          </cell>
          <cell r="D307" t="str">
            <v>高</v>
          </cell>
          <cell r="E307" t="str">
            <v>福岡</v>
          </cell>
          <cell r="F307">
            <v>0.4</v>
          </cell>
          <cell r="G307">
            <v>0.45833333333333331</v>
          </cell>
          <cell r="H307">
            <v>0.625</v>
          </cell>
          <cell r="I307">
            <v>12.81</v>
          </cell>
          <cell r="J307">
            <v>44956</v>
          </cell>
          <cell r="K307" t="str">
            <v>月</v>
          </cell>
          <cell r="L307" t="str">
            <v>福岡市</v>
          </cell>
          <cell r="M307">
            <v>14.66</v>
          </cell>
        </row>
        <row r="308">
          <cell r="B308" t="str">
            <v>福岡低7</v>
          </cell>
          <cell r="C308">
            <v>44930</v>
          </cell>
          <cell r="D308" t="str">
            <v>低</v>
          </cell>
          <cell r="E308" t="str">
            <v>福岡</v>
          </cell>
          <cell r="F308">
            <v>0.3</v>
          </cell>
          <cell r="G308">
            <v>0.47916666666666669</v>
          </cell>
          <cell r="H308">
            <v>0.60416666666666663</v>
          </cell>
          <cell r="I308">
            <v>12.27</v>
          </cell>
          <cell r="J308">
            <v>44947</v>
          </cell>
          <cell r="K308" t="str">
            <v>土</v>
          </cell>
          <cell r="L308" t="str">
            <v>福岡市</v>
          </cell>
          <cell r="M308">
            <v>12.64</v>
          </cell>
        </row>
        <row r="309">
          <cell r="B309" t="str">
            <v>福岡高7</v>
          </cell>
          <cell r="C309">
            <v>44930</v>
          </cell>
          <cell r="D309" t="str">
            <v>高</v>
          </cell>
          <cell r="E309" t="str">
            <v>福岡</v>
          </cell>
          <cell r="F309">
            <v>0.3</v>
          </cell>
          <cell r="G309">
            <v>0.47916666666666669</v>
          </cell>
          <cell r="H309">
            <v>0.60416666666666663</v>
          </cell>
          <cell r="I309">
            <v>12.27</v>
          </cell>
          <cell r="J309">
            <v>44947</v>
          </cell>
          <cell r="K309" t="str">
            <v>土</v>
          </cell>
          <cell r="L309" t="str">
            <v>福岡市</v>
          </cell>
          <cell r="M309">
            <v>12.64</v>
          </cell>
        </row>
        <row r="310">
          <cell r="B310" t="str">
            <v>福岡低8</v>
          </cell>
          <cell r="C310">
            <v>44934</v>
          </cell>
          <cell r="D310" t="str">
            <v>低</v>
          </cell>
          <cell r="E310" t="str">
            <v>福岡</v>
          </cell>
          <cell r="F310">
            <v>0.3</v>
          </cell>
          <cell r="G310">
            <v>0.45833333333333331</v>
          </cell>
          <cell r="H310">
            <v>0.60416666666666663</v>
          </cell>
          <cell r="I310">
            <v>12.84</v>
          </cell>
          <cell r="J310">
            <v>44956</v>
          </cell>
          <cell r="K310" t="str">
            <v>月</v>
          </cell>
          <cell r="L310" t="str">
            <v>福岡市</v>
          </cell>
          <cell r="M310">
            <v>14.66</v>
          </cell>
        </row>
        <row r="311">
          <cell r="B311" t="str">
            <v>福岡高8</v>
          </cell>
          <cell r="C311">
            <v>44934</v>
          </cell>
          <cell r="D311" t="str">
            <v>高</v>
          </cell>
          <cell r="E311" t="str">
            <v>福岡</v>
          </cell>
          <cell r="F311">
            <v>0.3</v>
          </cell>
          <cell r="G311">
            <v>0.45833333333333331</v>
          </cell>
          <cell r="H311">
            <v>0.60416666666666663</v>
          </cell>
          <cell r="I311">
            <v>12.84</v>
          </cell>
          <cell r="J311">
            <v>44956</v>
          </cell>
          <cell r="K311" t="str">
            <v>月</v>
          </cell>
          <cell r="L311" t="str">
            <v>福岡市</v>
          </cell>
          <cell r="M311">
            <v>14.66</v>
          </cell>
        </row>
        <row r="312">
          <cell r="B312" t="str">
            <v>福岡低9</v>
          </cell>
          <cell r="C312">
            <v>44935</v>
          </cell>
          <cell r="D312" t="str">
            <v>低</v>
          </cell>
          <cell r="E312" t="str">
            <v>福岡</v>
          </cell>
          <cell r="F312">
            <v>0.2</v>
          </cell>
          <cell r="G312">
            <v>0.45833333333333331</v>
          </cell>
          <cell r="H312">
            <v>0.58333333333333337</v>
          </cell>
          <cell r="I312">
            <v>8.1999999999999993</v>
          </cell>
          <cell r="J312">
            <v>44931</v>
          </cell>
          <cell r="K312" t="str">
            <v>木</v>
          </cell>
          <cell r="L312" t="str">
            <v>福岡市</v>
          </cell>
          <cell r="M312">
            <v>9.1</v>
          </cell>
        </row>
        <row r="313">
          <cell r="B313" t="str">
            <v>福岡高9</v>
          </cell>
          <cell r="C313">
            <v>44935</v>
          </cell>
          <cell r="D313" t="str">
            <v>高</v>
          </cell>
          <cell r="E313" t="str">
            <v>福岡</v>
          </cell>
          <cell r="F313">
            <v>0.2</v>
          </cell>
          <cell r="G313">
            <v>0.45833333333333331</v>
          </cell>
          <cell r="H313">
            <v>0.58333333333333337</v>
          </cell>
          <cell r="I313">
            <v>8.1999999999999993</v>
          </cell>
          <cell r="J313">
            <v>44931</v>
          </cell>
          <cell r="K313" t="str">
            <v>木</v>
          </cell>
          <cell r="L313" t="str">
            <v>福岡市</v>
          </cell>
          <cell r="M313">
            <v>9.1</v>
          </cell>
        </row>
        <row r="314">
          <cell r="B314" t="str">
            <v>福岡低10</v>
          </cell>
          <cell r="C314">
            <v>44961</v>
          </cell>
          <cell r="D314" t="str">
            <v>低</v>
          </cell>
          <cell r="E314" t="str">
            <v>福岡</v>
          </cell>
          <cell r="F314">
            <v>0.3</v>
          </cell>
          <cell r="G314">
            <v>0.45833333333333331</v>
          </cell>
          <cell r="H314">
            <v>0.5625</v>
          </cell>
          <cell r="I314">
            <v>13.47</v>
          </cell>
          <cell r="J314">
            <v>44890</v>
          </cell>
          <cell r="K314" t="str">
            <v>金</v>
          </cell>
          <cell r="L314" t="str">
            <v>福岡市</v>
          </cell>
          <cell r="M314">
            <v>13.52</v>
          </cell>
        </row>
        <row r="315">
          <cell r="B315" t="str">
            <v>福岡高10</v>
          </cell>
          <cell r="C315">
            <v>44961</v>
          </cell>
          <cell r="D315" t="str">
            <v>高</v>
          </cell>
          <cell r="E315" t="str">
            <v>福岡</v>
          </cell>
          <cell r="F315">
            <v>0.3</v>
          </cell>
          <cell r="G315">
            <v>0.45833333333333331</v>
          </cell>
          <cell r="H315">
            <v>0.5625</v>
          </cell>
          <cell r="I315">
            <v>13.47</v>
          </cell>
          <cell r="J315">
            <v>44890</v>
          </cell>
          <cell r="K315" t="str">
            <v>金</v>
          </cell>
          <cell r="L315" t="str">
            <v>福岡市</v>
          </cell>
          <cell r="M315">
            <v>13.52</v>
          </cell>
        </row>
        <row r="316">
          <cell r="B316" t="str">
            <v>福岡低11</v>
          </cell>
          <cell r="C316">
            <v>44962</v>
          </cell>
          <cell r="D316" t="str">
            <v>低</v>
          </cell>
          <cell r="E316" t="str">
            <v>福岡</v>
          </cell>
          <cell r="F316">
            <v>0.3</v>
          </cell>
          <cell r="G316">
            <v>0.4375</v>
          </cell>
          <cell r="H316">
            <v>0.58333333333333337</v>
          </cell>
          <cell r="I316">
            <v>14.98</v>
          </cell>
          <cell r="J316">
            <v>44957</v>
          </cell>
          <cell r="K316" t="str">
            <v>火</v>
          </cell>
          <cell r="L316" t="str">
            <v>福岡市</v>
          </cell>
          <cell r="M316">
            <v>15.05</v>
          </cell>
        </row>
        <row r="317">
          <cell r="B317" t="str">
            <v>福岡高11</v>
          </cell>
          <cell r="C317">
            <v>44962</v>
          </cell>
          <cell r="D317" t="str">
            <v>高</v>
          </cell>
          <cell r="E317" t="str">
            <v>福岡</v>
          </cell>
          <cell r="F317">
            <v>0.3</v>
          </cell>
          <cell r="G317">
            <v>0.4375</v>
          </cell>
          <cell r="H317">
            <v>0.58333333333333337</v>
          </cell>
          <cell r="I317">
            <v>14.98</v>
          </cell>
          <cell r="J317">
            <v>44957</v>
          </cell>
          <cell r="K317" t="str">
            <v>火</v>
          </cell>
          <cell r="L317" t="str">
            <v>福岡市</v>
          </cell>
          <cell r="M317">
            <v>15.05</v>
          </cell>
        </row>
        <row r="318">
          <cell r="B318" t="str">
            <v>福岡低12</v>
          </cell>
          <cell r="C318">
            <v>44965</v>
          </cell>
          <cell r="D318" t="str">
            <v>低</v>
          </cell>
          <cell r="E318" t="str">
            <v>福岡</v>
          </cell>
          <cell r="F318">
            <v>0.2</v>
          </cell>
          <cell r="G318">
            <v>0.47916666666666669</v>
          </cell>
          <cell r="H318">
            <v>0.5625</v>
          </cell>
          <cell r="I318">
            <v>13.76</v>
          </cell>
          <cell r="J318">
            <v>44956</v>
          </cell>
          <cell r="K318" t="str">
            <v>月</v>
          </cell>
          <cell r="L318" t="str">
            <v>福岡市</v>
          </cell>
          <cell r="M318">
            <v>14.66</v>
          </cell>
        </row>
        <row r="319">
          <cell r="B319" t="str">
            <v>福岡高12</v>
          </cell>
          <cell r="C319">
            <v>44965</v>
          </cell>
          <cell r="D319" t="str">
            <v>高</v>
          </cell>
          <cell r="E319" t="str">
            <v>福岡</v>
          </cell>
          <cell r="F319">
            <v>0.2</v>
          </cell>
          <cell r="G319">
            <v>0.47916666666666669</v>
          </cell>
          <cell r="H319">
            <v>0.5625</v>
          </cell>
          <cell r="I319">
            <v>13.76</v>
          </cell>
          <cell r="J319">
            <v>44956</v>
          </cell>
          <cell r="K319" t="str">
            <v>月</v>
          </cell>
          <cell r="L319" t="str">
            <v>福岡市</v>
          </cell>
          <cell r="M319">
            <v>14.66</v>
          </cell>
        </row>
        <row r="320">
          <cell r="B320" t="str">
            <v>福岡低13</v>
          </cell>
          <cell r="C320">
            <v>44968</v>
          </cell>
          <cell r="D320" t="str">
            <v>低</v>
          </cell>
          <cell r="E320" t="str">
            <v>福岡</v>
          </cell>
          <cell r="F320">
            <v>0.1</v>
          </cell>
          <cell r="G320">
            <v>0.52083333333333337</v>
          </cell>
          <cell r="H320">
            <v>0.58333333333333337</v>
          </cell>
          <cell r="I320">
            <v>9.18</v>
          </cell>
          <cell r="J320">
            <v>44981</v>
          </cell>
          <cell r="K320" t="str">
            <v>金</v>
          </cell>
          <cell r="L320" t="str">
            <v>福岡市</v>
          </cell>
          <cell r="M320">
            <v>9.34</v>
          </cell>
        </row>
        <row r="321">
          <cell r="B321" t="str">
            <v>福岡高13</v>
          </cell>
          <cell r="C321">
            <v>44968</v>
          </cell>
          <cell r="D321" t="str">
            <v>高</v>
          </cell>
          <cell r="E321" t="str">
            <v>福岡</v>
          </cell>
          <cell r="F321">
            <v>0.1</v>
          </cell>
          <cell r="G321">
            <v>0.52083333333333337</v>
          </cell>
          <cell r="H321">
            <v>0.58333333333333337</v>
          </cell>
          <cell r="I321">
            <v>9.18</v>
          </cell>
          <cell r="J321">
            <v>44981</v>
          </cell>
          <cell r="K321" t="str">
            <v>金</v>
          </cell>
          <cell r="L321" t="str">
            <v>福岡市</v>
          </cell>
          <cell r="M321">
            <v>9.34</v>
          </cell>
        </row>
        <row r="322">
          <cell r="B322" t="str">
            <v>福岡低14</v>
          </cell>
          <cell r="C322">
            <v>44969</v>
          </cell>
          <cell r="D322" t="str">
            <v>低</v>
          </cell>
          <cell r="E322" t="str">
            <v>福岡</v>
          </cell>
          <cell r="F322">
            <v>0.6</v>
          </cell>
          <cell r="G322">
            <v>0.4375</v>
          </cell>
          <cell r="H322">
            <v>0.66666666666666663</v>
          </cell>
          <cell r="I322">
            <v>13.26</v>
          </cell>
          <cell r="J322">
            <v>44883</v>
          </cell>
          <cell r="K322" t="str">
            <v>金</v>
          </cell>
          <cell r="L322" t="str">
            <v>福岡市</v>
          </cell>
          <cell r="M322">
            <v>13.28</v>
          </cell>
        </row>
        <row r="323">
          <cell r="B323" t="str">
            <v>福岡高14</v>
          </cell>
          <cell r="C323">
            <v>44969</v>
          </cell>
          <cell r="D323" t="str">
            <v>高</v>
          </cell>
          <cell r="E323" t="str">
            <v>福岡</v>
          </cell>
          <cell r="F323">
            <v>0.6</v>
          </cell>
          <cell r="G323">
            <v>0.4375</v>
          </cell>
          <cell r="H323">
            <v>0.66666666666666663</v>
          </cell>
          <cell r="I323">
            <v>13.26</v>
          </cell>
          <cell r="J323">
            <v>44883</v>
          </cell>
          <cell r="K323" t="str">
            <v>金</v>
          </cell>
          <cell r="L323" t="str">
            <v>福岡市</v>
          </cell>
          <cell r="M323">
            <v>13.28</v>
          </cell>
        </row>
        <row r="324">
          <cell r="B324" t="str">
            <v>福岡低15</v>
          </cell>
          <cell r="C324">
            <v>44972</v>
          </cell>
          <cell r="D324" t="str">
            <v>低</v>
          </cell>
          <cell r="E324" t="str">
            <v>福岡</v>
          </cell>
          <cell r="F324">
            <v>0.1</v>
          </cell>
          <cell r="G324">
            <v>0.5</v>
          </cell>
          <cell r="H324">
            <v>0.5625</v>
          </cell>
          <cell r="I324">
            <v>10.72</v>
          </cell>
          <cell r="J324">
            <v>44966</v>
          </cell>
          <cell r="K324" t="str">
            <v>木</v>
          </cell>
          <cell r="L324" t="str">
            <v>福岡市</v>
          </cell>
          <cell r="M324">
            <v>11.52</v>
          </cell>
        </row>
        <row r="325">
          <cell r="B325" t="str">
            <v>福岡高15</v>
          </cell>
          <cell r="C325">
            <v>44972</v>
          </cell>
          <cell r="D325" t="str">
            <v>高</v>
          </cell>
          <cell r="E325" t="str">
            <v>福岡</v>
          </cell>
          <cell r="F325">
            <v>0.1</v>
          </cell>
          <cell r="G325">
            <v>0.5</v>
          </cell>
          <cell r="H325">
            <v>0.5625</v>
          </cell>
          <cell r="I325">
            <v>10.72</v>
          </cell>
          <cell r="J325">
            <v>44966</v>
          </cell>
          <cell r="K325" t="str">
            <v>木</v>
          </cell>
          <cell r="L325" t="str">
            <v>福岡市</v>
          </cell>
          <cell r="M325">
            <v>11.52</v>
          </cell>
        </row>
        <row r="326">
          <cell r="B326" t="str">
            <v>福岡低16</v>
          </cell>
          <cell r="C326">
            <v>44973</v>
          </cell>
          <cell r="D326" t="str">
            <v>低</v>
          </cell>
          <cell r="E326" t="str">
            <v>福岡</v>
          </cell>
          <cell r="F326">
            <v>0.2</v>
          </cell>
          <cell r="G326">
            <v>0.47916666666666669</v>
          </cell>
          <cell r="H326">
            <v>0.58333333333333337</v>
          </cell>
          <cell r="I326">
            <v>18.239999999999998</v>
          </cell>
          <cell r="J326">
            <v>44854</v>
          </cell>
          <cell r="K326" t="str">
            <v>木</v>
          </cell>
          <cell r="L326" t="str">
            <v>福岡市</v>
          </cell>
          <cell r="M326">
            <v>18.7</v>
          </cell>
        </row>
        <row r="327">
          <cell r="B327" t="str">
            <v>福岡高16</v>
          </cell>
          <cell r="C327">
            <v>44973</v>
          </cell>
          <cell r="D327" t="str">
            <v>高</v>
          </cell>
          <cell r="E327" t="str">
            <v>福岡</v>
          </cell>
          <cell r="F327">
            <v>0.2</v>
          </cell>
          <cell r="G327">
            <v>0.47916666666666669</v>
          </cell>
          <cell r="H327">
            <v>0.58333333333333337</v>
          </cell>
          <cell r="I327">
            <v>18.239999999999998</v>
          </cell>
          <cell r="J327">
            <v>44854</v>
          </cell>
          <cell r="K327" t="str">
            <v>木</v>
          </cell>
          <cell r="L327" t="str">
            <v>福岡市</v>
          </cell>
          <cell r="M327">
            <v>18.7</v>
          </cell>
        </row>
        <row r="328">
          <cell r="B328" t="str">
            <v>福岡低17</v>
          </cell>
          <cell r="C328">
            <v>44977</v>
          </cell>
          <cell r="D328" t="str">
            <v>低</v>
          </cell>
          <cell r="E328" t="str">
            <v>福岡</v>
          </cell>
          <cell r="F328">
            <v>0.3</v>
          </cell>
          <cell r="G328">
            <v>0.4375</v>
          </cell>
          <cell r="H328">
            <v>0.58333333333333337</v>
          </cell>
          <cell r="I328">
            <v>18.54</v>
          </cell>
          <cell r="J328">
            <v>44854</v>
          </cell>
          <cell r="K328" t="str">
            <v>木</v>
          </cell>
          <cell r="L328" t="str">
            <v>福岡市</v>
          </cell>
          <cell r="M328">
            <v>18.7</v>
          </cell>
        </row>
        <row r="329">
          <cell r="B329" t="str">
            <v>福岡高17</v>
          </cell>
          <cell r="C329">
            <v>44977</v>
          </cell>
          <cell r="D329" t="str">
            <v>高</v>
          </cell>
          <cell r="E329" t="str">
            <v>福岡</v>
          </cell>
          <cell r="F329">
            <v>0.3</v>
          </cell>
          <cell r="G329">
            <v>0.4375</v>
          </cell>
          <cell r="H329">
            <v>0.58333333333333337</v>
          </cell>
          <cell r="I329">
            <v>18.54</v>
          </cell>
          <cell r="J329">
            <v>44854</v>
          </cell>
          <cell r="K329" t="str">
            <v>木</v>
          </cell>
          <cell r="L329" t="str">
            <v>福岡市</v>
          </cell>
          <cell r="M329">
            <v>18.7</v>
          </cell>
        </row>
        <row r="330">
          <cell r="B330" t="str">
            <v>福岡低18</v>
          </cell>
          <cell r="C330">
            <v>44979</v>
          </cell>
          <cell r="D330" t="str">
            <v>低</v>
          </cell>
          <cell r="E330" t="str">
            <v>福岡</v>
          </cell>
          <cell r="F330">
            <v>0.1</v>
          </cell>
          <cell r="G330">
            <v>0.52083333333333337</v>
          </cell>
          <cell r="H330">
            <v>0.54166666666666663</v>
          </cell>
          <cell r="I330">
            <v>17.39</v>
          </cell>
          <cell r="J330">
            <v>44855</v>
          </cell>
          <cell r="K330" t="str">
            <v>金</v>
          </cell>
          <cell r="L330" t="str">
            <v>福岡市</v>
          </cell>
          <cell r="M330">
            <v>17.489999999999998</v>
          </cell>
        </row>
        <row r="331">
          <cell r="B331" t="str">
            <v>福岡高18</v>
          </cell>
          <cell r="C331">
            <v>44979</v>
          </cell>
          <cell r="D331" t="str">
            <v>高</v>
          </cell>
          <cell r="E331" t="str">
            <v>福岡</v>
          </cell>
          <cell r="F331">
            <v>0.1</v>
          </cell>
          <cell r="G331">
            <v>0.52083333333333337</v>
          </cell>
          <cell r="H331">
            <v>0.54166666666666663</v>
          </cell>
          <cell r="I331">
            <v>17.39</v>
          </cell>
          <cell r="J331">
            <v>44855</v>
          </cell>
          <cell r="K331" t="str">
            <v>金</v>
          </cell>
          <cell r="L331" t="str">
            <v>福岡市</v>
          </cell>
          <cell r="M331">
            <v>17.489999999999998</v>
          </cell>
        </row>
        <row r="332">
          <cell r="B332" t="str">
            <v>福岡低19</v>
          </cell>
          <cell r="C332">
            <v>44982</v>
          </cell>
          <cell r="D332" t="str">
            <v>低</v>
          </cell>
          <cell r="E332" t="str">
            <v>福岡</v>
          </cell>
          <cell r="F332">
            <v>0.3</v>
          </cell>
          <cell r="G332">
            <v>0.47916666666666669</v>
          </cell>
          <cell r="H332">
            <v>0.58333333333333337</v>
          </cell>
          <cell r="I332">
            <v>7.98</v>
          </cell>
          <cell r="J332">
            <v>44959</v>
          </cell>
          <cell r="K332" t="str">
            <v>木</v>
          </cell>
          <cell r="L332" t="str">
            <v>福岡市</v>
          </cell>
          <cell r="M332">
            <v>8.06</v>
          </cell>
        </row>
        <row r="333">
          <cell r="B333" t="str">
            <v>福岡高19</v>
          </cell>
          <cell r="C333">
            <v>44982</v>
          </cell>
          <cell r="D333" t="str">
            <v>高</v>
          </cell>
          <cell r="E333" t="str">
            <v>福岡</v>
          </cell>
          <cell r="F333">
            <v>0.3</v>
          </cell>
          <cell r="G333">
            <v>0.47916666666666669</v>
          </cell>
          <cell r="H333">
            <v>0.58333333333333337</v>
          </cell>
          <cell r="I333">
            <v>7.98</v>
          </cell>
          <cell r="J333">
            <v>44959</v>
          </cell>
          <cell r="K333" t="str">
            <v>木</v>
          </cell>
          <cell r="L333" t="str">
            <v>福岡市</v>
          </cell>
          <cell r="M333">
            <v>8.06</v>
          </cell>
        </row>
        <row r="334">
          <cell r="B334" t="str">
            <v>福岡低20</v>
          </cell>
          <cell r="C334">
            <v>44983</v>
          </cell>
          <cell r="D334" t="str">
            <v>低</v>
          </cell>
          <cell r="E334" t="str">
            <v>福岡</v>
          </cell>
          <cell r="F334">
            <v>1</v>
          </cell>
          <cell r="G334">
            <v>0.33333333333333331</v>
          </cell>
          <cell r="H334">
            <v>0.66666666666666663</v>
          </cell>
          <cell r="I334">
            <v>18.36</v>
          </cell>
          <cell r="J334">
            <v>44847</v>
          </cell>
          <cell r="K334" t="str">
            <v>木</v>
          </cell>
          <cell r="L334" t="str">
            <v>福岡市</v>
          </cell>
          <cell r="M334">
            <v>18.440000000000001</v>
          </cell>
        </row>
        <row r="335">
          <cell r="B335" t="str">
            <v>福岡高20</v>
          </cell>
          <cell r="C335">
            <v>44983</v>
          </cell>
          <cell r="D335" t="str">
            <v>高</v>
          </cell>
          <cell r="E335" t="str">
            <v>福岡</v>
          </cell>
          <cell r="F335">
            <v>1</v>
          </cell>
          <cell r="G335">
            <v>0.33333333333333331</v>
          </cell>
          <cell r="H335">
            <v>0.66666666666666663</v>
          </cell>
          <cell r="I335">
            <v>18.36</v>
          </cell>
          <cell r="J335">
            <v>44847</v>
          </cell>
          <cell r="K335" t="str">
            <v>木</v>
          </cell>
          <cell r="L335" t="str">
            <v>福岡市</v>
          </cell>
          <cell r="M335">
            <v>18.440000000000001</v>
          </cell>
        </row>
        <row r="336">
          <cell r="B336" t="str">
            <v>福岡低21</v>
          </cell>
          <cell r="C336">
            <v>44984</v>
          </cell>
          <cell r="D336" t="str">
            <v>低</v>
          </cell>
          <cell r="E336" t="str">
            <v>福岡</v>
          </cell>
          <cell r="F336">
            <v>0.4</v>
          </cell>
          <cell r="G336">
            <v>0.4375</v>
          </cell>
          <cell r="H336">
            <v>0.64583333333333337</v>
          </cell>
          <cell r="I336">
            <v>20.3</v>
          </cell>
          <cell r="J336">
            <v>44835</v>
          </cell>
          <cell r="K336" t="str">
            <v>土</v>
          </cell>
          <cell r="L336" t="str">
            <v>福岡市</v>
          </cell>
          <cell r="M336">
            <v>20.65</v>
          </cell>
        </row>
        <row r="337">
          <cell r="B337" t="str">
            <v>福岡高21</v>
          </cell>
          <cell r="C337">
            <v>44984</v>
          </cell>
          <cell r="D337" t="str">
            <v>高</v>
          </cell>
          <cell r="E337" t="str">
            <v>福岡</v>
          </cell>
          <cell r="F337">
            <v>0.4</v>
          </cell>
          <cell r="G337">
            <v>0.4375</v>
          </cell>
          <cell r="H337">
            <v>0.64583333333333337</v>
          </cell>
          <cell r="I337">
            <v>20.3</v>
          </cell>
          <cell r="J337">
            <v>44835</v>
          </cell>
          <cell r="K337" t="str">
            <v>土</v>
          </cell>
          <cell r="L337" t="str">
            <v>福岡市</v>
          </cell>
          <cell r="M337">
            <v>20.65</v>
          </cell>
        </row>
        <row r="338">
          <cell r="B338" t="str">
            <v>福岡低22</v>
          </cell>
          <cell r="C338">
            <v>44985</v>
          </cell>
          <cell r="D338" t="str">
            <v>低</v>
          </cell>
          <cell r="E338" t="str">
            <v>福岡</v>
          </cell>
          <cell r="F338">
            <v>0.5</v>
          </cell>
          <cell r="G338">
            <v>0.4375</v>
          </cell>
          <cell r="H338">
            <v>0.64583333333333337</v>
          </cell>
          <cell r="I338">
            <v>18.510000000000002</v>
          </cell>
          <cell r="J338">
            <v>44854</v>
          </cell>
          <cell r="K338" t="str">
            <v>木</v>
          </cell>
          <cell r="L338" t="str">
            <v>福岡市</v>
          </cell>
          <cell r="M338">
            <v>18.7</v>
          </cell>
        </row>
        <row r="339">
          <cell r="B339" t="str">
            <v>福岡高22</v>
          </cell>
          <cell r="C339">
            <v>44985</v>
          </cell>
          <cell r="D339" t="str">
            <v>高</v>
          </cell>
          <cell r="E339" t="str">
            <v>福岡</v>
          </cell>
          <cell r="F339">
            <v>0.5</v>
          </cell>
          <cell r="G339">
            <v>0.4375</v>
          </cell>
          <cell r="H339">
            <v>0.64583333333333337</v>
          </cell>
          <cell r="I339">
            <v>18.510000000000002</v>
          </cell>
          <cell r="J339">
            <v>44854</v>
          </cell>
          <cell r="K339" t="str">
            <v>木</v>
          </cell>
          <cell r="L339" t="str">
            <v>福岡市</v>
          </cell>
          <cell r="M339">
            <v>18.7</v>
          </cell>
        </row>
        <row r="340">
          <cell r="B340" t="str">
            <v>北九州低1</v>
          </cell>
          <cell r="C340">
            <v>44857</v>
          </cell>
          <cell r="D340" t="str">
            <v>低</v>
          </cell>
          <cell r="E340" t="str">
            <v>北九州</v>
          </cell>
          <cell r="F340">
            <v>0.51</v>
          </cell>
          <cell r="G340">
            <v>0.4375</v>
          </cell>
          <cell r="H340">
            <v>0.54166666666666663</v>
          </cell>
          <cell r="I340">
            <v>15.65</v>
          </cell>
          <cell r="J340">
            <v>44863</v>
          </cell>
          <cell r="K340" t="str">
            <v>土</v>
          </cell>
          <cell r="L340" t="str">
            <v>福岡市</v>
          </cell>
          <cell r="M340">
            <v>15.99</v>
          </cell>
        </row>
        <row r="341">
          <cell r="B341" t="str">
            <v>北九州高1</v>
          </cell>
          <cell r="C341">
            <v>44857</v>
          </cell>
          <cell r="D341" t="str">
            <v>高</v>
          </cell>
          <cell r="E341" t="str">
            <v>北九州</v>
          </cell>
          <cell r="F341">
            <v>0.51</v>
          </cell>
          <cell r="G341">
            <v>0.4375</v>
          </cell>
          <cell r="H341">
            <v>0.54166666666666663</v>
          </cell>
          <cell r="I341">
            <v>15.65</v>
          </cell>
          <cell r="J341">
            <v>44863</v>
          </cell>
          <cell r="K341" t="str">
            <v>土</v>
          </cell>
          <cell r="L341" t="str">
            <v>福岡市</v>
          </cell>
          <cell r="M341">
            <v>15.99</v>
          </cell>
        </row>
        <row r="342">
          <cell r="B342" t="str">
            <v>北九州低2</v>
          </cell>
          <cell r="C342">
            <v>44892</v>
          </cell>
          <cell r="D342" t="str">
            <v>低</v>
          </cell>
          <cell r="E342" t="str">
            <v>北九州</v>
          </cell>
          <cell r="F342">
            <v>0.15</v>
          </cell>
          <cell r="G342">
            <v>0.41666666666666669</v>
          </cell>
          <cell r="H342">
            <v>0.58333333333333337</v>
          </cell>
          <cell r="I342">
            <v>11.27</v>
          </cell>
          <cell r="J342">
            <v>44880</v>
          </cell>
          <cell r="K342" t="str">
            <v>火</v>
          </cell>
          <cell r="L342" t="str">
            <v>福岡市</v>
          </cell>
          <cell r="M342">
            <v>11.68</v>
          </cell>
        </row>
        <row r="343">
          <cell r="B343" t="str">
            <v>北九州高2</v>
          </cell>
          <cell r="C343">
            <v>44892</v>
          </cell>
          <cell r="D343" t="str">
            <v>高</v>
          </cell>
          <cell r="E343" t="str">
            <v>北九州</v>
          </cell>
          <cell r="F343">
            <v>0.15</v>
          </cell>
          <cell r="G343">
            <v>0.41666666666666669</v>
          </cell>
          <cell r="H343">
            <v>0.58333333333333337</v>
          </cell>
          <cell r="I343">
            <v>11.27</v>
          </cell>
          <cell r="J343">
            <v>44880</v>
          </cell>
          <cell r="K343" t="str">
            <v>火</v>
          </cell>
          <cell r="L343" t="str">
            <v>福岡市</v>
          </cell>
          <cell r="M343">
            <v>11.68</v>
          </cell>
        </row>
        <row r="344">
          <cell r="B344" t="str">
            <v>北九州低3</v>
          </cell>
          <cell r="C344">
            <v>44926</v>
          </cell>
          <cell r="D344" t="str">
            <v>低</v>
          </cell>
          <cell r="E344" t="str">
            <v>北九州</v>
          </cell>
          <cell r="F344">
            <v>0.2</v>
          </cell>
          <cell r="G344">
            <v>0.5</v>
          </cell>
          <cell r="H344">
            <v>0.58333333333333337</v>
          </cell>
          <cell r="I344">
            <v>7.73</v>
          </cell>
          <cell r="J344">
            <v>44901</v>
          </cell>
          <cell r="K344" t="str">
            <v>火</v>
          </cell>
          <cell r="L344" t="str">
            <v>福岡市</v>
          </cell>
          <cell r="M344">
            <v>8.1</v>
          </cell>
        </row>
        <row r="345">
          <cell r="B345" t="str">
            <v>北九州高3</v>
          </cell>
          <cell r="C345">
            <v>44926</v>
          </cell>
          <cell r="D345" t="str">
            <v>高</v>
          </cell>
          <cell r="E345" t="str">
            <v>北九州</v>
          </cell>
          <cell r="F345">
            <v>0.2</v>
          </cell>
          <cell r="G345">
            <v>0.5</v>
          </cell>
          <cell r="H345">
            <v>0.58333333333333337</v>
          </cell>
          <cell r="I345">
            <v>7.73</v>
          </cell>
          <cell r="J345">
            <v>44901</v>
          </cell>
          <cell r="K345" t="str">
            <v>火</v>
          </cell>
          <cell r="L345" t="str">
            <v>福岡市</v>
          </cell>
          <cell r="M345">
            <v>8.1</v>
          </cell>
        </row>
        <row r="346">
          <cell r="B346" t="str">
            <v>北九州低4</v>
          </cell>
          <cell r="C346">
            <v>44927</v>
          </cell>
          <cell r="D346" t="str">
            <v>低</v>
          </cell>
          <cell r="E346" t="str">
            <v>北九州</v>
          </cell>
          <cell r="F346">
            <v>0.5</v>
          </cell>
          <cell r="G346">
            <v>0.33333333333333331</v>
          </cell>
          <cell r="H346">
            <v>0.66666666666666663</v>
          </cell>
          <cell r="I346">
            <v>10.7</v>
          </cell>
          <cell r="J346">
            <v>44937</v>
          </cell>
          <cell r="K346" t="str">
            <v>水</v>
          </cell>
          <cell r="L346" t="str">
            <v>福岡市</v>
          </cell>
          <cell r="M346">
            <v>11.89</v>
          </cell>
        </row>
        <row r="347">
          <cell r="B347" t="str">
            <v>北九州高4</v>
          </cell>
          <cell r="C347">
            <v>44927</v>
          </cell>
          <cell r="D347" t="str">
            <v>高</v>
          </cell>
          <cell r="E347" t="str">
            <v>北九州</v>
          </cell>
          <cell r="F347">
            <v>0.5</v>
          </cell>
          <cell r="G347">
            <v>0.33333333333333331</v>
          </cell>
          <cell r="H347">
            <v>0.66666666666666663</v>
          </cell>
          <cell r="I347">
            <v>10.7</v>
          </cell>
          <cell r="J347">
            <v>44937</v>
          </cell>
          <cell r="K347" t="str">
            <v>水</v>
          </cell>
          <cell r="L347" t="str">
            <v>福岡市</v>
          </cell>
          <cell r="M347">
            <v>11.89</v>
          </cell>
        </row>
        <row r="348">
          <cell r="B348" t="str">
            <v>北九州低5</v>
          </cell>
          <cell r="C348">
            <v>44928</v>
          </cell>
          <cell r="D348" t="str">
            <v>低</v>
          </cell>
          <cell r="E348" t="str">
            <v>北九州</v>
          </cell>
          <cell r="F348">
            <v>0.4</v>
          </cell>
          <cell r="G348">
            <v>0.4375</v>
          </cell>
          <cell r="H348">
            <v>0.625</v>
          </cell>
          <cell r="I348">
            <v>12.48</v>
          </cell>
          <cell r="J348">
            <v>44947</v>
          </cell>
          <cell r="K348" t="str">
            <v>土</v>
          </cell>
          <cell r="L348" t="str">
            <v>福岡市</v>
          </cell>
          <cell r="M348">
            <v>12.64</v>
          </cell>
        </row>
        <row r="349">
          <cell r="B349" t="str">
            <v>北九州高5</v>
          </cell>
          <cell r="C349">
            <v>44928</v>
          </cell>
          <cell r="D349" t="str">
            <v>高</v>
          </cell>
          <cell r="E349" t="str">
            <v>北九州</v>
          </cell>
          <cell r="F349">
            <v>0.4</v>
          </cell>
          <cell r="G349">
            <v>0.4375</v>
          </cell>
          <cell r="H349">
            <v>0.625</v>
          </cell>
          <cell r="I349">
            <v>12.48</v>
          </cell>
          <cell r="J349">
            <v>44947</v>
          </cell>
          <cell r="K349" t="str">
            <v>土</v>
          </cell>
          <cell r="L349" t="str">
            <v>福岡市</v>
          </cell>
          <cell r="M349">
            <v>12.64</v>
          </cell>
        </row>
        <row r="350">
          <cell r="B350" t="str">
            <v>北九州低6</v>
          </cell>
          <cell r="C350">
            <v>44929</v>
          </cell>
          <cell r="D350" t="str">
            <v>低</v>
          </cell>
          <cell r="E350" t="str">
            <v>北九州</v>
          </cell>
          <cell r="F350">
            <v>0.4</v>
          </cell>
          <cell r="G350">
            <v>0.45833333333333331</v>
          </cell>
          <cell r="H350">
            <v>0.625</v>
          </cell>
          <cell r="I350">
            <v>12.81</v>
          </cell>
          <cell r="J350">
            <v>44956</v>
          </cell>
          <cell r="K350" t="str">
            <v>月</v>
          </cell>
          <cell r="L350" t="str">
            <v>福岡市</v>
          </cell>
          <cell r="M350">
            <v>14.66</v>
          </cell>
        </row>
        <row r="351">
          <cell r="B351" t="str">
            <v>北九州高6</v>
          </cell>
          <cell r="C351">
            <v>44929</v>
          </cell>
          <cell r="D351" t="str">
            <v>高</v>
          </cell>
          <cell r="E351" t="str">
            <v>北九州</v>
          </cell>
          <cell r="F351">
            <v>0.4</v>
          </cell>
          <cell r="G351">
            <v>0.45833333333333331</v>
          </cell>
          <cell r="H351">
            <v>0.625</v>
          </cell>
          <cell r="I351">
            <v>12.81</v>
          </cell>
          <cell r="J351">
            <v>44956</v>
          </cell>
          <cell r="K351" t="str">
            <v>月</v>
          </cell>
          <cell r="L351" t="str">
            <v>福岡市</v>
          </cell>
          <cell r="M351">
            <v>14.66</v>
          </cell>
        </row>
        <row r="352">
          <cell r="B352" t="str">
            <v>北九州低7</v>
          </cell>
          <cell r="C352">
            <v>44930</v>
          </cell>
          <cell r="D352" t="str">
            <v>低</v>
          </cell>
          <cell r="E352" t="str">
            <v>北九州</v>
          </cell>
          <cell r="F352">
            <v>0.3</v>
          </cell>
          <cell r="G352">
            <v>0.47916666666666669</v>
          </cell>
          <cell r="H352">
            <v>0.60416666666666663</v>
          </cell>
          <cell r="I352">
            <v>12.27</v>
          </cell>
          <cell r="J352">
            <v>44947</v>
          </cell>
          <cell r="K352" t="str">
            <v>土</v>
          </cell>
          <cell r="L352" t="str">
            <v>福岡市</v>
          </cell>
          <cell r="M352">
            <v>12.64</v>
          </cell>
        </row>
        <row r="353">
          <cell r="B353" t="str">
            <v>北九州高7</v>
          </cell>
          <cell r="C353">
            <v>44930</v>
          </cell>
          <cell r="D353" t="str">
            <v>高</v>
          </cell>
          <cell r="E353" t="str">
            <v>北九州</v>
          </cell>
          <cell r="F353">
            <v>0.3</v>
          </cell>
          <cell r="G353">
            <v>0.47916666666666669</v>
          </cell>
          <cell r="H353">
            <v>0.60416666666666663</v>
          </cell>
          <cell r="I353">
            <v>12.27</v>
          </cell>
          <cell r="J353">
            <v>44947</v>
          </cell>
          <cell r="K353" t="str">
            <v>土</v>
          </cell>
          <cell r="L353" t="str">
            <v>福岡市</v>
          </cell>
          <cell r="M353">
            <v>12.64</v>
          </cell>
        </row>
        <row r="354">
          <cell r="B354" t="str">
            <v>北九州低8</v>
          </cell>
          <cell r="C354">
            <v>44934</v>
          </cell>
          <cell r="D354" t="str">
            <v>低</v>
          </cell>
          <cell r="E354" t="str">
            <v>北九州</v>
          </cell>
          <cell r="F354">
            <v>0.3</v>
          </cell>
          <cell r="G354">
            <v>0.45833333333333331</v>
          </cell>
          <cell r="H354">
            <v>0.60416666666666663</v>
          </cell>
          <cell r="I354">
            <v>12.84</v>
          </cell>
          <cell r="J354">
            <v>44956</v>
          </cell>
          <cell r="K354" t="str">
            <v>月</v>
          </cell>
          <cell r="L354" t="str">
            <v>福岡市</v>
          </cell>
          <cell r="M354">
            <v>14.66</v>
          </cell>
        </row>
        <row r="355">
          <cell r="B355" t="str">
            <v>北九州高8</v>
          </cell>
          <cell r="C355">
            <v>44934</v>
          </cell>
          <cell r="D355" t="str">
            <v>高</v>
          </cell>
          <cell r="E355" t="str">
            <v>北九州</v>
          </cell>
          <cell r="F355">
            <v>0.3</v>
          </cell>
          <cell r="G355">
            <v>0.45833333333333331</v>
          </cell>
          <cell r="H355">
            <v>0.60416666666666663</v>
          </cell>
          <cell r="I355">
            <v>12.84</v>
          </cell>
          <cell r="J355">
            <v>44956</v>
          </cell>
          <cell r="K355" t="str">
            <v>月</v>
          </cell>
          <cell r="L355" t="str">
            <v>福岡市</v>
          </cell>
          <cell r="M355">
            <v>14.66</v>
          </cell>
        </row>
        <row r="356">
          <cell r="B356" t="str">
            <v>北九州低9</v>
          </cell>
          <cell r="C356">
            <v>44935</v>
          </cell>
          <cell r="D356" t="str">
            <v>低</v>
          </cell>
          <cell r="E356" t="str">
            <v>北九州</v>
          </cell>
          <cell r="F356">
            <v>0.2</v>
          </cell>
          <cell r="G356">
            <v>0.45833333333333331</v>
          </cell>
          <cell r="H356">
            <v>0.58333333333333337</v>
          </cell>
          <cell r="I356">
            <v>8.1999999999999993</v>
          </cell>
          <cell r="J356">
            <v>44931</v>
          </cell>
          <cell r="K356" t="str">
            <v>木</v>
          </cell>
          <cell r="L356" t="str">
            <v>福岡市</v>
          </cell>
          <cell r="M356">
            <v>9.1</v>
          </cell>
        </row>
        <row r="357">
          <cell r="B357" t="str">
            <v>北九州高9</v>
          </cell>
          <cell r="C357">
            <v>44935</v>
          </cell>
          <cell r="D357" t="str">
            <v>高</v>
          </cell>
          <cell r="E357" t="str">
            <v>北九州</v>
          </cell>
          <cell r="F357">
            <v>0.2</v>
          </cell>
          <cell r="G357">
            <v>0.45833333333333331</v>
          </cell>
          <cell r="H357">
            <v>0.58333333333333337</v>
          </cell>
          <cell r="I357">
            <v>8.1999999999999993</v>
          </cell>
          <cell r="J357">
            <v>44931</v>
          </cell>
          <cell r="K357" t="str">
            <v>木</v>
          </cell>
          <cell r="L357" t="str">
            <v>福岡市</v>
          </cell>
          <cell r="M357">
            <v>9.1</v>
          </cell>
        </row>
        <row r="358">
          <cell r="B358" t="str">
            <v>北九州低10</v>
          </cell>
          <cell r="C358">
            <v>44961</v>
          </cell>
          <cell r="D358" t="str">
            <v>低</v>
          </cell>
          <cell r="E358" t="str">
            <v>北九州</v>
          </cell>
          <cell r="F358">
            <v>0.3</v>
          </cell>
          <cell r="G358">
            <v>0.45833333333333331</v>
          </cell>
          <cell r="H358">
            <v>0.5625</v>
          </cell>
          <cell r="I358">
            <v>13.47</v>
          </cell>
          <cell r="J358">
            <v>44890</v>
          </cell>
          <cell r="K358" t="str">
            <v>金</v>
          </cell>
          <cell r="L358" t="str">
            <v>福岡市</v>
          </cell>
          <cell r="M358">
            <v>13.52</v>
          </cell>
        </row>
        <row r="359">
          <cell r="B359" t="str">
            <v>北九州高10</v>
          </cell>
          <cell r="C359">
            <v>44961</v>
          </cell>
          <cell r="D359" t="str">
            <v>高</v>
          </cell>
          <cell r="E359" t="str">
            <v>北九州</v>
          </cell>
          <cell r="F359">
            <v>0.3</v>
          </cell>
          <cell r="G359">
            <v>0.45833333333333331</v>
          </cell>
          <cell r="H359">
            <v>0.5625</v>
          </cell>
          <cell r="I359">
            <v>13.47</v>
          </cell>
          <cell r="J359">
            <v>44890</v>
          </cell>
          <cell r="K359" t="str">
            <v>金</v>
          </cell>
          <cell r="L359" t="str">
            <v>福岡市</v>
          </cell>
          <cell r="M359">
            <v>13.52</v>
          </cell>
        </row>
        <row r="360">
          <cell r="B360" t="str">
            <v>北九州低11</v>
          </cell>
          <cell r="C360">
            <v>44962</v>
          </cell>
          <cell r="D360" t="str">
            <v>低</v>
          </cell>
          <cell r="E360" t="str">
            <v>北九州</v>
          </cell>
          <cell r="F360">
            <v>0.3</v>
          </cell>
          <cell r="G360">
            <v>0.4375</v>
          </cell>
          <cell r="H360">
            <v>0.58333333333333337</v>
          </cell>
          <cell r="I360">
            <v>14.98</v>
          </cell>
          <cell r="J360">
            <v>44957</v>
          </cell>
          <cell r="K360" t="str">
            <v>火</v>
          </cell>
          <cell r="L360" t="str">
            <v>福岡市</v>
          </cell>
          <cell r="M360">
            <v>15.05</v>
          </cell>
        </row>
        <row r="361">
          <cell r="B361" t="str">
            <v>北九州高11</v>
          </cell>
          <cell r="C361">
            <v>44962</v>
          </cell>
          <cell r="D361" t="str">
            <v>高</v>
          </cell>
          <cell r="E361" t="str">
            <v>北九州</v>
          </cell>
          <cell r="F361">
            <v>0.3</v>
          </cell>
          <cell r="G361">
            <v>0.4375</v>
          </cell>
          <cell r="H361">
            <v>0.58333333333333337</v>
          </cell>
          <cell r="I361">
            <v>14.98</v>
          </cell>
          <cell r="J361">
            <v>44957</v>
          </cell>
          <cell r="K361" t="str">
            <v>火</v>
          </cell>
          <cell r="L361" t="str">
            <v>福岡市</v>
          </cell>
          <cell r="M361">
            <v>15.05</v>
          </cell>
        </row>
        <row r="362">
          <cell r="B362" t="str">
            <v>北九州低12</v>
          </cell>
          <cell r="C362">
            <v>44965</v>
          </cell>
          <cell r="D362" t="str">
            <v>低</v>
          </cell>
          <cell r="E362" t="str">
            <v>北九州</v>
          </cell>
          <cell r="F362">
            <v>0.2</v>
          </cell>
          <cell r="G362">
            <v>0.47916666666666669</v>
          </cell>
          <cell r="H362">
            <v>0.5625</v>
          </cell>
          <cell r="I362">
            <v>13.76</v>
          </cell>
          <cell r="J362">
            <v>44956</v>
          </cell>
          <cell r="K362" t="str">
            <v>月</v>
          </cell>
          <cell r="L362" t="str">
            <v>福岡市</v>
          </cell>
          <cell r="M362">
            <v>14.66</v>
          </cell>
        </row>
        <row r="363">
          <cell r="B363" t="str">
            <v>北九州高12</v>
          </cell>
          <cell r="C363">
            <v>44965</v>
          </cell>
          <cell r="D363" t="str">
            <v>高</v>
          </cell>
          <cell r="E363" t="str">
            <v>北九州</v>
          </cell>
          <cell r="F363">
            <v>0.2</v>
          </cell>
          <cell r="G363">
            <v>0.47916666666666669</v>
          </cell>
          <cell r="H363">
            <v>0.5625</v>
          </cell>
          <cell r="I363">
            <v>13.76</v>
          </cell>
          <cell r="J363">
            <v>44956</v>
          </cell>
          <cell r="K363" t="str">
            <v>月</v>
          </cell>
          <cell r="L363" t="str">
            <v>福岡市</v>
          </cell>
          <cell r="M363">
            <v>14.66</v>
          </cell>
        </row>
        <row r="364">
          <cell r="B364" t="str">
            <v>北九州低13</v>
          </cell>
          <cell r="C364">
            <v>44968</v>
          </cell>
          <cell r="D364" t="str">
            <v>低</v>
          </cell>
          <cell r="E364" t="str">
            <v>北九州</v>
          </cell>
          <cell r="F364">
            <v>0.1</v>
          </cell>
          <cell r="G364">
            <v>0.52083333333333337</v>
          </cell>
          <cell r="H364">
            <v>0.58333333333333337</v>
          </cell>
          <cell r="I364">
            <v>9.18</v>
          </cell>
          <cell r="J364">
            <v>44981</v>
          </cell>
          <cell r="K364" t="str">
            <v>金</v>
          </cell>
          <cell r="L364" t="str">
            <v>福岡市</v>
          </cell>
          <cell r="M364">
            <v>9.34</v>
          </cell>
        </row>
        <row r="365">
          <cell r="B365" t="str">
            <v>北九州高13</v>
          </cell>
          <cell r="C365">
            <v>44968</v>
          </cell>
          <cell r="D365" t="str">
            <v>高</v>
          </cell>
          <cell r="E365" t="str">
            <v>北九州</v>
          </cell>
          <cell r="F365">
            <v>0.1</v>
          </cell>
          <cell r="G365">
            <v>0.52083333333333337</v>
          </cell>
          <cell r="H365">
            <v>0.58333333333333337</v>
          </cell>
          <cell r="I365">
            <v>9.18</v>
          </cell>
          <cell r="J365">
            <v>44981</v>
          </cell>
          <cell r="K365" t="str">
            <v>金</v>
          </cell>
          <cell r="L365" t="str">
            <v>福岡市</v>
          </cell>
          <cell r="M365">
            <v>9.34</v>
          </cell>
        </row>
        <row r="366">
          <cell r="B366" t="str">
            <v>北九州低14</v>
          </cell>
          <cell r="C366">
            <v>44969</v>
          </cell>
          <cell r="D366" t="str">
            <v>低</v>
          </cell>
          <cell r="E366" t="str">
            <v>北九州</v>
          </cell>
          <cell r="F366">
            <v>0.6</v>
          </cell>
          <cell r="G366">
            <v>0.4375</v>
          </cell>
          <cell r="H366">
            <v>0.66666666666666663</v>
          </cell>
          <cell r="I366">
            <v>13.26</v>
          </cell>
          <cell r="J366">
            <v>44883</v>
          </cell>
          <cell r="K366" t="str">
            <v>金</v>
          </cell>
          <cell r="L366" t="str">
            <v>福岡市</v>
          </cell>
          <cell r="M366">
            <v>13.28</v>
          </cell>
        </row>
        <row r="367">
          <cell r="B367" t="str">
            <v>北九州高14</v>
          </cell>
          <cell r="C367">
            <v>44969</v>
          </cell>
          <cell r="D367" t="str">
            <v>高</v>
          </cell>
          <cell r="E367" t="str">
            <v>北九州</v>
          </cell>
          <cell r="F367">
            <v>0.6</v>
          </cell>
          <cell r="G367">
            <v>0.4375</v>
          </cell>
          <cell r="H367">
            <v>0.66666666666666663</v>
          </cell>
          <cell r="I367">
            <v>13.26</v>
          </cell>
          <cell r="J367">
            <v>44883</v>
          </cell>
          <cell r="K367" t="str">
            <v>金</v>
          </cell>
          <cell r="L367" t="str">
            <v>福岡市</v>
          </cell>
          <cell r="M367">
            <v>13.28</v>
          </cell>
        </row>
        <row r="368">
          <cell r="B368" t="str">
            <v>北九州低15</v>
          </cell>
          <cell r="C368">
            <v>44972</v>
          </cell>
          <cell r="D368" t="str">
            <v>低</v>
          </cell>
          <cell r="E368" t="str">
            <v>北九州</v>
          </cell>
          <cell r="F368">
            <v>0.1</v>
          </cell>
          <cell r="G368">
            <v>0.5</v>
          </cell>
          <cell r="H368">
            <v>0.5625</v>
          </cell>
          <cell r="I368">
            <v>10.72</v>
          </cell>
          <cell r="J368">
            <v>44966</v>
          </cell>
          <cell r="K368" t="str">
            <v>木</v>
          </cell>
          <cell r="L368" t="str">
            <v>福岡市</v>
          </cell>
          <cell r="M368">
            <v>11.52</v>
          </cell>
        </row>
        <row r="369">
          <cell r="B369" t="str">
            <v>北九州高15</v>
          </cell>
          <cell r="C369">
            <v>44972</v>
          </cell>
          <cell r="D369" t="str">
            <v>高</v>
          </cell>
          <cell r="E369" t="str">
            <v>北九州</v>
          </cell>
          <cell r="F369">
            <v>0.1</v>
          </cell>
          <cell r="G369">
            <v>0.5</v>
          </cell>
          <cell r="H369">
            <v>0.5625</v>
          </cell>
          <cell r="I369">
            <v>10.72</v>
          </cell>
          <cell r="J369">
            <v>44966</v>
          </cell>
          <cell r="K369" t="str">
            <v>木</v>
          </cell>
          <cell r="L369" t="str">
            <v>福岡市</v>
          </cell>
          <cell r="M369">
            <v>11.52</v>
          </cell>
        </row>
        <row r="370">
          <cell r="B370" t="str">
            <v>北九州低16</v>
          </cell>
          <cell r="C370">
            <v>44973</v>
          </cell>
          <cell r="D370" t="str">
            <v>低</v>
          </cell>
          <cell r="E370" t="str">
            <v>北九州</v>
          </cell>
          <cell r="F370">
            <v>0.2</v>
          </cell>
          <cell r="G370">
            <v>0.47916666666666669</v>
          </cell>
          <cell r="H370">
            <v>0.58333333333333337</v>
          </cell>
          <cell r="I370">
            <v>18.239999999999998</v>
          </cell>
          <cell r="J370">
            <v>44854</v>
          </cell>
          <cell r="K370" t="str">
            <v>木</v>
          </cell>
          <cell r="L370" t="str">
            <v>福岡市</v>
          </cell>
          <cell r="M370">
            <v>18.7</v>
          </cell>
        </row>
        <row r="371">
          <cell r="B371" t="str">
            <v>北九州高16</v>
          </cell>
          <cell r="C371">
            <v>44973</v>
          </cell>
          <cell r="D371" t="str">
            <v>高</v>
          </cell>
          <cell r="E371" t="str">
            <v>北九州</v>
          </cell>
          <cell r="F371">
            <v>0.2</v>
          </cell>
          <cell r="G371">
            <v>0.47916666666666669</v>
          </cell>
          <cell r="H371">
            <v>0.58333333333333337</v>
          </cell>
          <cell r="I371">
            <v>18.239999999999998</v>
          </cell>
          <cell r="J371">
            <v>44854</v>
          </cell>
          <cell r="K371" t="str">
            <v>木</v>
          </cell>
          <cell r="L371" t="str">
            <v>福岡市</v>
          </cell>
          <cell r="M371">
            <v>18.7</v>
          </cell>
        </row>
        <row r="372">
          <cell r="B372" t="str">
            <v>北九州低17</v>
          </cell>
          <cell r="C372">
            <v>44977</v>
          </cell>
          <cell r="D372" t="str">
            <v>低</v>
          </cell>
          <cell r="E372" t="str">
            <v>北九州</v>
          </cell>
          <cell r="F372">
            <v>0.3</v>
          </cell>
          <cell r="G372">
            <v>0.4375</v>
          </cell>
          <cell r="H372">
            <v>0.58333333333333337</v>
          </cell>
          <cell r="I372">
            <v>18.54</v>
          </cell>
          <cell r="J372">
            <v>44854</v>
          </cell>
          <cell r="K372" t="str">
            <v>木</v>
          </cell>
          <cell r="L372" t="str">
            <v>福岡市</v>
          </cell>
          <cell r="M372">
            <v>18.7</v>
          </cell>
        </row>
        <row r="373">
          <cell r="B373" t="str">
            <v>北九州高17</v>
          </cell>
          <cell r="C373">
            <v>44977</v>
          </cell>
          <cell r="D373" t="str">
            <v>高</v>
          </cell>
          <cell r="E373" t="str">
            <v>北九州</v>
          </cell>
          <cell r="F373">
            <v>0.3</v>
          </cell>
          <cell r="G373">
            <v>0.4375</v>
          </cell>
          <cell r="H373">
            <v>0.58333333333333337</v>
          </cell>
          <cell r="I373">
            <v>18.54</v>
          </cell>
          <cell r="J373">
            <v>44854</v>
          </cell>
          <cell r="K373" t="str">
            <v>木</v>
          </cell>
          <cell r="L373" t="str">
            <v>福岡市</v>
          </cell>
          <cell r="M373">
            <v>18.7</v>
          </cell>
        </row>
        <row r="374">
          <cell r="B374" t="str">
            <v>北九州低18</v>
          </cell>
          <cell r="C374">
            <v>44979</v>
          </cell>
          <cell r="D374" t="str">
            <v>低</v>
          </cell>
          <cell r="E374" t="str">
            <v>北九州</v>
          </cell>
          <cell r="F374">
            <v>0.1</v>
          </cell>
          <cell r="G374">
            <v>0.52083333333333337</v>
          </cell>
          <cell r="H374">
            <v>0.54166666666666663</v>
          </cell>
          <cell r="I374">
            <v>17.39</v>
          </cell>
          <cell r="J374">
            <v>44855</v>
          </cell>
          <cell r="K374" t="str">
            <v>金</v>
          </cell>
          <cell r="L374" t="str">
            <v>福岡市</v>
          </cell>
          <cell r="M374">
            <v>17.489999999999998</v>
          </cell>
        </row>
        <row r="375">
          <cell r="B375" t="str">
            <v>北九州高18</v>
          </cell>
          <cell r="C375">
            <v>44979</v>
          </cell>
          <cell r="D375" t="str">
            <v>高</v>
          </cell>
          <cell r="E375" t="str">
            <v>北九州</v>
          </cell>
          <cell r="F375">
            <v>0.1</v>
          </cell>
          <cell r="G375">
            <v>0.52083333333333337</v>
          </cell>
          <cell r="H375">
            <v>0.54166666666666663</v>
          </cell>
          <cell r="I375">
            <v>17.39</v>
          </cell>
          <cell r="J375">
            <v>44855</v>
          </cell>
          <cell r="K375" t="str">
            <v>金</v>
          </cell>
          <cell r="L375" t="str">
            <v>福岡市</v>
          </cell>
          <cell r="M375">
            <v>17.489999999999998</v>
          </cell>
        </row>
        <row r="376">
          <cell r="B376" t="str">
            <v>北九州低19</v>
          </cell>
          <cell r="C376">
            <v>44982</v>
          </cell>
          <cell r="D376" t="str">
            <v>低</v>
          </cell>
          <cell r="E376" t="str">
            <v>北九州</v>
          </cell>
          <cell r="F376">
            <v>0.3</v>
          </cell>
          <cell r="G376">
            <v>0.47916666666666669</v>
          </cell>
          <cell r="H376">
            <v>0.58333333333333337</v>
          </cell>
          <cell r="I376">
            <v>7.98</v>
          </cell>
          <cell r="J376">
            <v>44959</v>
          </cell>
          <cell r="K376" t="str">
            <v>木</v>
          </cell>
          <cell r="L376" t="str">
            <v>福岡市</v>
          </cell>
          <cell r="M376">
            <v>8.06</v>
          </cell>
        </row>
        <row r="377">
          <cell r="B377" t="str">
            <v>北九州高19</v>
          </cell>
          <cell r="C377">
            <v>44982</v>
          </cell>
          <cell r="D377" t="str">
            <v>高</v>
          </cell>
          <cell r="E377" t="str">
            <v>北九州</v>
          </cell>
          <cell r="F377">
            <v>0.3</v>
          </cell>
          <cell r="G377">
            <v>0.47916666666666669</v>
          </cell>
          <cell r="H377">
            <v>0.58333333333333337</v>
          </cell>
          <cell r="I377">
            <v>7.98</v>
          </cell>
          <cell r="J377">
            <v>44959</v>
          </cell>
          <cell r="K377" t="str">
            <v>木</v>
          </cell>
          <cell r="L377" t="str">
            <v>福岡市</v>
          </cell>
          <cell r="M377">
            <v>8.06</v>
          </cell>
        </row>
        <row r="378">
          <cell r="B378" t="str">
            <v>北九州低20</v>
          </cell>
          <cell r="C378">
            <v>44983</v>
          </cell>
          <cell r="D378" t="str">
            <v>低</v>
          </cell>
          <cell r="E378" t="str">
            <v>北九州</v>
          </cell>
          <cell r="F378">
            <v>1</v>
          </cell>
          <cell r="G378">
            <v>0.33333333333333331</v>
          </cell>
          <cell r="H378">
            <v>0.66666666666666663</v>
          </cell>
          <cell r="I378">
            <v>18.36</v>
          </cell>
          <cell r="J378">
            <v>44847</v>
          </cell>
          <cell r="K378" t="str">
            <v>木</v>
          </cell>
          <cell r="L378" t="str">
            <v>福岡市</v>
          </cell>
          <cell r="M378">
            <v>18.440000000000001</v>
          </cell>
        </row>
        <row r="379">
          <cell r="B379" t="str">
            <v>北九州高20</v>
          </cell>
          <cell r="C379">
            <v>44983</v>
          </cell>
          <cell r="D379" t="str">
            <v>高</v>
          </cell>
          <cell r="E379" t="str">
            <v>北九州</v>
          </cell>
          <cell r="F379">
            <v>1</v>
          </cell>
          <cell r="G379">
            <v>0.33333333333333331</v>
          </cell>
          <cell r="H379">
            <v>0.66666666666666663</v>
          </cell>
          <cell r="I379">
            <v>18.36</v>
          </cell>
          <cell r="J379">
            <v>44847</v>
          </cell>
          <cell r="K379" t="str">
            <v>木</v>
          </cell>
          <cell r="L379" t="str">
            <v>福岡市</v>
          </cell>
          <cell r="M379">
            <v>18.440000000000001</v>
          </cell>
        </row>
        <row r="380">
          <cell r="B380" t="str">
            <v>北九州低21</v>
          </cell>
          <cell r="C380">
            <v>44984</v>
          </cell>
          <cell r="D380" t="str">
            <v>低</v>
          </cell>
          <cell r="E380" t="str">
            <v>北九州</v>
          </cell>
          <cell r="F380">
            <v>0.4</v>
          </cell>
          <cell r="G380">
            <v>0.4375</v>
          </cell>
          <cell r="H380">
            <v>0.64583333333333337</v>
          </cell>
          <cell r="I380">
            <v>20.3</v>
          </cell>
          <cell r="J380">
            <v>44835</v>
          </cell>
          <cell r="K380" t="str">
            <v>土</v>
          </cell>
          <cell r="L380" t="str">
            <v>福岡市</v>
          </cell>
          <cell r="M380">
            <v>20.65</v>
          </cell>
        </row>
        <row r="381">
          <cell r="B381" t="str">
            <v>北九州高21</v>
          </cell>
          <cell r="C381">
            <v>44984</v>
          </cell>
          <cell r="D381" t="str">
            <v>高</v>
          </cell>
          <cell r="E381" t="str">
            <v>北九州</v>
          </cell>
          <cell r="F381">
            <v>0.4</v>
          </cell>
          <cell r="G381">
            <v>0.4375</v>
          </cell>
          <cell r="H381">
            <v>0.64583333333333337</v>
          </cell>
          <cell r="I381">
            <v>20.3</v>
          </cell>
          <cell r="J381">
            <v>44835</v>
          </cell>
          <cell r="K381" t="str">
            <v>土</v>
          </cell>
          <cell r="L381" t="str">
            <v>福岡市</v>
          </cell>
          <cell r="M381">
            <v>20.65</v>
          </cell>
        </row>
        <row r="382">
          <cell r="B382" t="str">
            <v>北九州低22</v>
          </cell>
          <cell r="C382">
            <v>44985</v>
          </cell>
          <cell r="D382" t="str">
            <v>低</v>
          </cell>
          <cell r="E382" t="str">
            <v>北九州</v>
          </cell>
          <cell r="F382">
            <v>0.5</v>
          </cell>
          <cell r="G382">
            <v>0.4375</v>
          </cell>
          <cell r="H382">
            <v>0.64583333333333337</v>
          </cell>
          <cell r="I382">
            <v>18.510000000000002</v>
          </cell>
          <cell r="J382">
            <v>44854</v>
          </cell>
          <cell r="K382" t="str">
            <v>木</v>
          </cell>
          <cell r="L382" t="str">
            <v>福岡市</v>
          </cell>
          <cell r="M382">
            <v>18.7</v>
          </cell>
        </row>
        <row r="383">
          <cell r="B383" t="str">
            <v>北九州高22</v>
          </cell>
          <cell r="C383">
            <v>44985</v>
          </cell>
          <cell r="D383" t="str">
            <v>高</v>
          </cell>
          <cell r="E383" t="str">
            <v>北九州</v>
          </cell>
          <cell r="F383">
            <v>0.5</v>
          </cell>
          <cell r="G383">
            <v>0.4375</v>
          </cell>
          <cell r="H383">
            <v>0.64583333333333337</v>
          </cell>
          <cell r="I383">
            <v>18.510000000000002</v>
          </cell>
          <cell r="J383">
            <v>44854</v>
          </cell>
          <cell r="K383" t="str">
            <v>木</v>
          </cell>
          <cell r="L383" t="str">
            <v>福岡市</v>
          </cell>
          <cell r="M383">
            <v>18.7</v>
          </cell>
        </row>
        <row r="384">
          <cell r="C384"/>
          <cell r="D384"/>
          <cell r="E384"/>
          <cell r="F384"/>
          <cell r="G384"/>
          <cell r="H384"/>
          <cell r="I384"/>
          <cell r="J384"/>
          <cell r="K384"/>
          <cell r="L384"/>
          <cell r="M384"/>
        </row>
        <row r="385">
          <cell r="C385"/>
          <cell r="D385"/>
          <cell r="E385"/>
          <cell r="F385"/>
          <cell r="G385"/>
          <cell r="H385"/>
          <cell r="I385"/>
          <cell r="J385"/>
          <cell r="K385"/>
          <cell r="L385"/>
          <cell r="M385"/>
        </row>
        <row r="386">
          <cell r="C386"/>
          <cell r="D386"/>
          <cell r="E386"/>
          <cell r="F386"/>
          <cell r="G386"/>
          <cell r="H386"/>
          <cell r="I386"/>
          <cell r="J386"/>
          <cell r="K386"/>
          <cell r="L386"/>
          <cell r="M386"/>
        </row>
        <row r="387">
          <cell r="C387"/>
          <cell r="D387"/>
          <cell r="E387"/>
          <cell r="F387"/>
          <cell r="G387"/>
          <cell r="H387"/>
          <cell r="I387"/>
          <cell r="J387"/>
          <cell r="K387"/>
          <cell r="L387"/>
          <cell r="M387"/>
        </row>
        <row r="388">
          <cell r="C388"/>
          <cell r="D388"/>
          <cell r="E388"/>
          <cell r="F388"/>
          <cell r="G388"/>
          <cell r="H388"/>
          <cell r="I388"/>
          <cell r="J388"/>
          <cell r="K388"/>
          <cell r="L388"/>
          <cell r="M388"/>
        </row>
        <row r="389">
          <cell r="C389"/>
          <cell r="D389"/>
          <cell r="E389"/>
          <cell r="F389"/>
          <cell r="G389"/>
          <cell r="H389"/>
          <cell r="I389"/>
          <cell r="J389"/>
          <cell r="K389"/>
          <cell r="L389"/>
          <cell r="M389"/>
        </row>
        <row r="390">
          <cell r="C390"/>
          <cell r="D390"/>
          <cell r="E390"/>
          <cell r="F390"/>
          <cell r="G390"/>
          <cell r="H390"/>
          <cell r="I390"/>
          <cell r="J390"/>
          <cell r="K390"/>
          <cell r="L390"/>
          <cell r="M390"/>
        </row>
        <row r="391">
          <cell r="C391"/>
          <cell r="D391"/>
          <cell r="E391"/>
          <cell r="F391"/>
          <cell r="G391"/>
          <cell r="H391"/>
          <cell r="I391"/>
          <cell r="J391"/>
          <cell r="K391"/>
          <cell r="L391"/>
          <cell r="M391"/>
        </row>
        <row r="392">
          <cell r="C392"/>
          <cell r="D392"/>
          <cell r="E392"/>
          <cell r="F392"/>
          <cell r="G392"/>
          <cell r="H392"/>
          <cell r="I392"/>
          <cell r="J392"/>
          <cell r="K392"/>
          <cell r="L392"/>
          <cell r="M392"/>
        </row>
        <row r="393">
          <cell r="C393"/>
          <cell r="D393"/>
          <cell r="E393"/>
          <cell r="F393"/>
          <cell r="G393"/>
          <cell r="H393"/>
          <cell r="I393"/>
          <cell r="J393"/>
          <cell r="K393"/>
          <cell r="L393"/>
          <cell r="M393"/>
        </row>
        <row r="394">
          <cell r="C394"/>
          <cell r="D394"/>
          <cell r="E394"/>
          <cell r="F394"/>
          <cell r="G394"/>
          <cell r="H394"/>
          <cell r="I394"/>
          <cell r="J394"/>
          <cell r="K394"/>
          <cell r="L394"/>
          <cell r="M394"/>
        </row>
        <row r="395">
          <cell r="C395"/>
          <cell r="D395"/>
          <cell r="E395"/>
          <cell r="F395"/>
          <cell r="G395"/>
          <cell r="H395"/>
          <cell r="I395"/>
          <cell r="J395"/>
          <cell r="K395"/>
          <cell r="L395"/>
          <cell r="M395"/>
        </row>
        <row r="396">
          <cell r="C396"/>
          <cell r="D396"/>
          <cell r="E396"/>
          <cell r="F396"/>
          <cell r="G396"/>
          <cell r="H396"/>
          <cell r="I396"/>
          <cell r="J396"/>
          <cell r="K396"/>
          <cell r="L396"/>
          <cell r="M396"/>
        </row>
        <row r="397">
          <cell r="C397"/>
          <cell r="D397"/>
          <cell r="E397"/>
          <cell r="F397"/>
          <cell r="G397"/>
          <cell r="H397"/>
          <cell r="I397"/>
          <cell r="J397"/>
          <cell r="K397"/>
          <cell r="L397"/>
          <cell r="M397"/>
        </row>
        <row r="398">
          <cell r="C398"/>
          <cell r="D398"/>
          <cell r="E398"/>
          <cell r="F398"/>
          <cell r="G398"/>
          <cell r="H398"/>
          <cell r="I398"/>
          <cell r="J398"/>
          <cell r="K398"/>
          <cell r="L398"/>
          <cell r="M398"/>
        </row>
        <row r="399">
          <cell r="C399"/>
          <cell r="D399"/>
          <cell r="E399"/>
          <cell r="F399"/>
          <cell r="G399"/>
          <cell r="H399"/>
          <cell r="I399"/>
          <cell r="J399"/>
          <cell r="K399"/>
          <cell r="L399"/>
          <cell r="M399"/>
        </row>
        <row r="400">
          <cell r="C400"/>
          <cell r="D400"/>
          <cell r="E400"/>
          <cell r="F400"/>
          <cell r="G400"/>
          <cell r="H400"/>
          <cell r="I400"/>
          <cell r="J400"/>
          <cell r="K400"/>
          <cell r="L400"/>
          <cell r="M400"/>
        </row>
        <row r="401">
          <cell r="C401"/>
          <cell r="D401"/>
          <cell r="E401"/>
          <cell r="F401"/>
          <cell r="G401"/>
          <cell r="H401"/>
          <cell r="I401"/>
          <cell r="J401"/>
          <cell r="K401"/>
          <cell r="L401"/>
          <cell r="M401"/>
        </row>
        <row r="402">
          <cell r="C402"/>
          <cell r="D402"/>
          <cell r="E402"/>
          <cell r="F402"/>
          <cell r="G402"/>
          <cell r="H402"/>
          <cell r="I402"/>
          <cell r="J402"/>
          <cell r="K402"/>
          <cell r="L402"/>
          <cell r="M402"/>
        </row>
        <row r="403">
          <cell r="C403"/>
          <cell r="D403"/>
          <cell r="E403"/>
          <cell r="F403"/>
          <cell r="G403"/>
          <cell r="H403"/>
          <cell r="I403"/>
          <cell r="J403"/>
          <cell r="K403"/>
          <cell r="L403"/>
          <cell r="M403"/>
        </row>
      </sheetData>
      <sheetData sheetId="7"/>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BC1E3-2E54-4A8F-91AC-98BB923E18B1}">
  <sheetPr>
    <tabColor rgb="FFFFFF00"/>
  </sheetPr>
  <dimension ref="A1:BF44"/>
  <sheetViews>
    <sheetView tabSelected="1" view="pageBreakPreview" zoomScaleNormal="70" zoomScaleSheetLayoutView="100" workbookViewId="0">
      <selection activeCell="Z37" sqref="Z37"/>
    </sheetView>
  </sheetViews>
  <sheetFormatPr defaultColWidth="8.59765625" defaultRowHeight="18" outlineLevelCol="1"/>
  <cols>
    <col min="1" max="1" width="1.69921875" style="19" customWidth="1"/>
    <col min="2" max="10" width="4.19921875" style="20" customWidth="1"/>
    <col min="11" max="11" width="4.59765625" style="20" customWidth="1"/>
    <col min="12" max="12" width="6.59765625" style="20" customWidth="1"/>
    <col min="13" max="14" width="4.8984375" style="20" customWidth="1"/>
    <col min="15" max="19" width="4.19921875" style="20" customWidth="1"/>
    <col min="20" max="20" width="5.19921875" style="20" customWidth="1"/>
    <col min="21" max="25" width="4.8984375" style="20" customWidth="1"/>
    <col min="26" max="28" width="2.69921875" style="20" customWidth="1"/>
    <col min="29" max="29" width="10.59765625" style="63" customWidth="1"/>
    <col min="30" max="30" width="33.19921875" style="19" customWidth="1"/>
    <col min="31" max="31" width="16.8984375" style="69" customWidth="1"/>
    <col min="32" max="32" width="16" style="69" customWidth="1"/>
    <col min="33" max="33" width="11.09765625" style="69" bestFit="1" customWidth="1"/>
    <col min="34" max="34" width="7.5" style="69" customWidth="1"/>
    <col min="35" max="35" width="9.59765625" style="69" bestFit="1" customWidth="1"/>
    <col min="36" max="36" width="9.3984375" style="15" hidden="1" customWidth="1" outlineLevel="1"/>
    <col min="37" max="37" width="11.19921875" style="15" hidden="1" customWidth="1" outlineLevel="1"/>
    <col min="38" max="39" width="9.3984375" style="15" hidden="1" customWidth="1" outlineLevel="1"/>
    <col min="40" max="40" width="8.5" style="15" hidden="1" customWidth="1" outlineLevel="1"/>
    <col min="41" max="47" width="10.3984375" style="15" hidden="1" customWidth="1" outlineLevel="1"/>
    <col min="48" max="48" width="10.3984375" style="20" customWidth="1" collapsed="1"/>
    <col min="49" max="49" width="12.8984375" style="20" customWidth="1"/>
    <col min="50" max="64" width="4.19921875" style="20" customWidth="1"/>
    <col min="65" max="65" width="3.8984375" style="20" customWidth="1"/>
    <col min="66" max="16384" width="8.59765625" style="20"/>
  </cols>
  <sheetData>
    <row r="1" spans="1:58">
      <c r="B1" s="20" t="s">
        <v>4511</v>
      </c>
    </row>
    <row r="2" spans="1:58">
      <c r="B2" s="20" t="s">
        <v>688</v>
      </c>
    </row>
    <row r="3" spans="1:58" ht="35.25" customHeight="1">
      <c r="B3" s="108" t="s">
        <v>689</v>
      </c>
      <c r="C3" s="108"/>
      <c r="D3" s="108"/>
      <c r="E3" s="108"/>
      <c r="F3" s="108"/>
      <c r="G3" s="108"/>
      <c r="H3" s="108"/>
      <c r="I3" s="108"/>
      <c r="J3" s="108"/>
      <c r="K3" s="108"/>
      <c r="L3" s="108"/>
      <c r="M3" s="108"/>
      <c r="N3" s="108"/>
      <c r="O3" s="108"/>
      <c r="P3" s="108"/>
      <c r="Q3" s="108"/>
      <c r="R3" s="108"/>
      <c r="S3" s="108"/>
      <c r="T3" s="108"/>
      <c r="U3" s="108"/>
      <c r="V3" s="108"/>
      <c r="W3" s="108"/>
      <c r="X3" s="108"/>
      <c r="Y3" s="108"/>
      <c r="Z3" s="60"/>
      <c r="AA3" s="60"/>
      <c r="AB3" s="109"/>
      <c r="AC3" s="109"/>
      <c r="AD3" s="109"/>
      <c r="AE3" s="109"/>
      <c r="AF3" s="109"/>
    </row>
    <row r="4" spans="1:58" ht="18.600000000000001" thickBot="1">
      <c r="B4" s="108"/>
      <c r="C4" s="108"/>
      <c r="D4" s="108"/>
      <c r="E4" s="108"/>
      <c r="F4" s="108"/>
      <c r="G4" s="108"/>
      <c r="H4" s="108"/>
      <c r="I4" s="108"/>
      <c r="J4" s="108"/>
      <c r="K4" s="108"/>
      <c r="L4" s="108"/>
      <c r="M4" s="108"/>
      <c r="N4" s="108"/>
      <c r="O4" s="108"/>
      <c r="P4" s="108"/>
      <c r="Q4" s="108"/>
      <c r="R4" s="108"/>
      <c r="S4" s="108"/>
      <c r="T4" s="108"/>
      <c r="U4" s="108"/>
      <c r="V4" s="108"/>
      <c r="W4" s="108"/>
      <c r="X4" s="108"/>
      <c r="Y4" s="108"/>
      <c r="AC4" s="71"/>
      <c r="AD4" s="72" t="s">
        <v>821</v>
      </c>
    </row>
    <row r="5" spans="1:58" ht="20.399999999999999" thickBot="1">
      <c r="C5" s="20" t="s">
        <v>690</v>
      </c>
      <c r="AC5" s="64" t="s">
        <v>691</v>
      </c>
      <c r="AD5" s="65"/>
      <c r="AE5" s="110"/>
      <c r="AF5" s="110"/>
      <c r="AM5" s="73"/>
      <c r="AN5" s="73"/>
    </row>
    <row r="6" spans="1:58" ht="19.5" customHeight="1" thickBot="1">
      <c r="C6" s="111" t="s">
        <v>692</v>
      </c>
      <c r="D6" s="111"/>
      <c r="E6" s="111"/>
      <c r="F6" s="111"/>
      <c r="G6" s="111" t="s">
        <v>693</v>
      </c>
      <c r="H6" s="111"/>
      <c r="I6" s="111"/>
      <c r="J6" s="111"/>
      <c r="K6" s="112" t="str">
        <f>+IF(AJ9=0,"",AJ8)</f>
        <v/>
      </c>
      <c r="L6" s="112"/>
      <c r="M6" s="112"/>
      <c r="N6" s="112"/>
      <c r="O6" s="112"/>
      <c r="P6" s="112"/>
      <c r="Q6" s="112"/>
      <c r="R6" s="112"/>
      <c r="S6" s="112"/>
      <c r="T6" s="112"/>
      <c r="U6" s="112"/>
      <c r="V6" s="112"/>
      <c r="W6" s="112"/>
      <c r="AC6" s="64" t="s">
        <v>694</v>
      </c>
      <c r="AD6" s="66"/>
      <c r="AE6" s="110"/>
      <c r="AF6" s="110"/>
      <c r="AJ6" s="15" t="str">
        <f>+IF(OR(AD5=0,AD6=0),"",AD5&amp;AD6)</f>
        <v/>
      </c>
      <c r="AM6" s="73"/>
      <c r="AN6" s="73"/>
    </row>
    <row r="7" spans="1:58" ht="27" customHeight="1">
      <c r="C7" s="111"/>
      <c r="D7" s="111"/>
      <c r="E7" s="111"/>
      <c r="F7" s="111"/>
      <c r="G7" s="111" t="s">
        <v>695</v>
      </c>
      <c r="H7" s="111"/>
      <c r="I7" s="111"/>
      <c r="J7" s="111"/>
      <c r="K7" s="112" t="str">
        <f>+IF(AJ9=0,"",AK8)</f>
        <v/>
      </c>
      <c r="L7" s="112"/>
      <c r="M7" s="112"/>
      <c r="N7" s="112"/>
      <c r="O7" s="112"/>
      <c r="P7" s="112"/>
      <c r="Q7" s="112"/>
      <c r="R7" s="112"/>
      <c r="S7" s="112"/>
      <c r="T7" s="112"/>
      <c r="U7" s="113"/>
      <c r="V7" s="114" t="s">
        <v>696</v>
      </c>
      <c r="W7" s="111"/>
      <c r="Z7" s="19"/>
      <c r="AA7" s="19"/>
      <c r="AB7" s="19"/>
      <c r="AJ7" s="15" t="s">
        <v>1</v>
      </c>
      <c r="AK7" s="15" t="s">
        <v>4</v>
      </c>
      <c r="AL7" s="15" t="s">
        <v>697</v>
      </c>
      <c r="AM7" s="15" t="s">
        <v>6</v>
      </c>
      <c r="AN7" s="15" t="s">
        <v>7</v>
      </c>
      <c r="AO7" s="15" t="s">
        <v>8</v>
      </c>
      <c r="AP7" s="15" t="s">
        <v>698</v>
      </c>
      <c r="AQ7" s="15" t="s">
        <v>699</v>
      </c>
      <c r="AR7" s="15" t="s">
        <v>700</v>
      </c>
      <c r="AS7" s="15" t="s">
        <v>701</v>
      </c>
      <c r="AT7" s="15" t="s">
        <v>702</v>
      </c>
      <c r="AU7" s="15" t="s">
        <v>703</v>
      </c>
    </row>
    <row r="8" spans="1:58" ht="19.5" customHeight="1">
      <c r="C8" s="111" t="s">
        <v>704</v>
      </c>
      <c r="D8" s="111"/>
      <c r="E8" s="111"/>
      <c r="F8" s="111"/>
      <c r="G8" s="115" t="str">
        <f>+IF(AJ9=0,"",AL8)</f>
        <v/>
      </c>
      <c r="H8" s="115"/>
      <c r="I8" s="115"/>
      <c r="J8" s="115"/>
      <c r="K8" s="115"/>
      <c r="L8" s="115"/>
      <c r="M8" s="111" t="s">
        <v>705</v>
      </c>
      <c r="N8" s="111"/>
      <c r="O8" s="111"/>
      <c r="P8" s="111"/>
      <c r="Q8" s="111"/>
      <c r="R8" s="116" t="str">
        <f>+IF(AJ9=0,"",AM8)</f>
        <v/>
      </c>
      <c r="S8" s="116"/>
      <c r="T8" s="116"/>
      <c r="U8" s="117"/>
      <c r="V8" s="118" t="s">
        <v>706</v>
      </c>
      <c r="W8" s="119"/>
      <c r="Z8" s="19"/>
      <c r="AA8" s="19"/>
      <c r="AB8" s="19"/>
      <c r="AJ8" s="15" t="str">
        <f>IF(OR(AD5=0,AD6=0,AJ9=0),"",VLOOKUP(AJ6,抑制申請管理表!B:P,2,0))</f>
        <v/>
      </c>
      <c r="AK8" s="15" t="str">
        <f>IF(OR($AD$5=0,$AD$6=0,$AJ$9=0),"",VLOOKUP($AJ$6,抑制申請管理表!$B:$P,5,0))</f>
        <v/>
      </c>
      <c r="AL8" s="15" t="str">
        <f>IF(OR($AD$5=0,$AD$6=0,$AJ$9=0),"",VLOOKUP($AJ$6,抑制申請管理表!$B:$P,6,0))</f>
        <v/>
      </c>
      <c r="AM8" s="15" t="str">
        <f>IF(OR($AD$5=0,$AD$6=0,$AJ$9=0),"",VLOOKUP($AJ$6,抑制申請管理表!$B:$P,7,0))</f>
        <v/>
      </c>
      <c r="AN8" s="15" t="str">
        <f>IF(OR($AD$5=0,$AD$6=0,$AJ$9=0),"",VLOOKUP($AJ$6,抑制申請管理表!$B:$P,8,0))</f>
        <v/>
      </c>
      <c r="AO8" s="15" t="str">
        <f>IF(OR($AD$5=0,$AD$6=0,$AJ$9=0),"",VLOOKUP($AJ$6,抑制申請管理表!$B:$P,9,0))</f>
        <v/>
      </c>
      <c r="AP8" s="15" t="str">
        <f>IF(OR($AD$5=0,$AD$6=0,$AJ$9=0),"",VLOOKUP($AJ$6,抑制申請管理表!$B:$P,10,0))</f>
        <v/>
      </c>
      <c r="AQ8" s="15" t="str">
        <f>IF(OR($AD$5=0,$AD$6=0,$AJ$9=0),"",VLOOKUP($AJ$6,抑制申請管理表!$B:$P,11,0))</f>
        <v/>
      </c>
      <c r="AR8" s="15" t="str">
        <f>IF(OR($AD$5=0,$AD$6=0,$AJ$9=0),"",VLOOKUP($AJ$6,抑制申請管理表!$B:$P,12,0))</f>
        <v/>
      </c>
      <c r="AS8" s="15" t="str">
        <f>IF(OR($AD$5=0,$AD$6=0,$AJ$9=0),"",VLOOKUP($AJ$6,抑制申請管理表!$B:$P,14,0))</f>
        <v/>
      </c>
      <c r="AT8" s="74" t="str">
        <f>IF(OR($AD$5=0,$AD$6=0,$AJ$9=0),"",VLOOKUP($AJ$6,抑制申請管理表!$B:$P,14,0))</f>
        <v/>
      </c>
      <c r="AU8" s="15" t="str">
        <f>IF(OR($AD$5=0,$AD$6=0,$AJ$9=0),"",VLOOKUP($AJ$6,抑制申請管理表!$B:$P,15,0))</f>
        <v/>
      </c>
    </row>
    <row r="9" spans="1:58">
      <c r="C9" s="21"/>
      <c r="D9" s="21"/>
      <c r="E9" s="21"/>
      <c r="F9" s="22"/>
      <c r="G9" s="22"/>
      <c r="H9" s="22"/>
      <c r="I9" s="22"/>
      <c r="J9" s="22"/>
      <c r="K9" s="21"/>
      <c r="L9" s="21"/>
      <c r="M9" s="21"/>
      <c r="N9" s="23"/>
      <c r="O9" s="23"/>
      <c r="P9" s="23"/>
      <c r="Q9" s="23"/>
      <c r="R9" s="23"/>
      <c r="S9" s="23"/>
      <c r="T9" s="23"/>
      <c r="U9" s="23"/>
      <c r="V9" s="23"/>
      <c r="Z9" s="19"/>
      <c r="AA9" s="19"/>
      <c r="AB9" s="19"/>
      <c r="AJ9" s="15">
        <f>+COUNTIF(抑制申請管理表!B:B,中電_03_1!AJ6)</f>
        <v>1047393</v>
      </c>
    </row>
    <row r="10" spans="1:58" ht="18.600000000000001" thickBot="1">
      <c r="C10" s="120" t="s">
        <v>707</v>
      </c>
      <c r="D10" s="120"/>
      <c r="E10" s="120"/>
      <c r="F10" s="120"/>
      <c r="G10" s="120" t="str">
        <f>+IF(AJ9=0,"",AO8)</f>
        <v/>
      </c>
      <c r="H10" s="120"/>
      <c r="I10" s="120" t="s">
        <v>708</v>
      </c>
      <c r="J10" s="120"/>
      <c r="K10" s="120"/>
      <c r="L10" s="120"/>
      <c r="M10" s="121" t="str">
        <f>+IF(AJ9=0,"",AR8)</f>
        <v/>
      </c>
      <c r="N10" s="121"/>
      <c r="O10" s="120"/>
      <c r="P10" s="21"/>
      <c r="Q10" s="120" t="s">
        <v>709</v>
      </c>
      <c r="R10" s="120"/>
      <c r="S10" s="120"/>
      <c r="T10" s="120"/>
      <c r="U10" s="120" t="str">
        <f>+IF(AJ9=0,"",AQ8)</f>
        <v/>
      </c>
      <c r="V10" s="120"/>
      <c r="W10" s="20" t="s">
        <v>710</v>
      </c>
      <c r="Z10" s="19"/>
      <c r="AA10" s="19"/>
      <c r="AB10" s="19"/>
    </row>
    <row r="11" spans="1:58" ht="19.5" customHeight="1">
      <c r="C11" s="122" t="s">
        <v>711</v>
      </c>
      <c r="D11" s="122"/>
      <c r="E11" s="122"/>
      <c r="F11" s="122"/>
      <c r="G11" s="123"/>
      <c r="H11" s="124" t="s">
        <v>712</v>
      </c>
      <c r="I11" s="125"/>
      <c r="J11" s="114" t="s">
        <v>703</v>
      </c>
      <c r="K11" s="111"/>
      <c r="L11" s="111"/>
      <c r="M11" s="111"/>
      <c r="N11" s="126"/>
      <c r="O11" s="127" t="str">
        <f>+IF(AJ9=0,"",AU8)</f>
        <v/>
      </c>
      <c r="P11" s="128"/>
      <c r="Q11" s="24" t="s">
        <v>713</v>
      </c>
      <c r="R11" s="129" t="s">
        <v>714</v>
      </c>
      <c r="S11" s="130"/>
      <c r="T11" s="131"/>
      <c r="U11" s="132" t="s">
        <v>820</v>
      </c>
      <c r="V11" s="133"/>
      <c r="W11" s="133"/>
      <c r="X11" s="133"/>
      <c r="Y11" s="134"/>
      <c r="Z11" s="19"/>
      <c r="AA11" s="19"/>
      <c r="AB11" s="19"/>
    </row>
    <row r="12" spans="1:58">
      <c r="C12" s="141" t="s">
        <v>715</v>
      </c>
      <c r="D12" s="142"/>
      <c r="E12" s="143"/>
      <c r="F12" s="141" t="s">
        <v>716</v>
      </c>
      <c r="G12" s="142"/>
      <c r="H12" s="146" t="s">
        <v>717</v>
      </c>
      <c r="I12" s="147"/>
      <c r="J12" s="142" t="s">
        <v>717</v>
      </c>
      <c r="K12" s="143"/>
      <c r="L12" s="141" t="s">
        <v>718</v>
      </c>
      <c r="M12" s="142"/>
      <c r="N12" s="142"/>
      <c r="O12" s="150" t="s">
        <v>719</v>
      </c>
      <c r="P12" s="150"/>
      <c r="Q12" s="151"/>
      <c r="R12" s="135" t="s">
        <v>720</v>
      </c>
      <c r="S12" s="136"/>
      <c r="T12" s="137"/>
      <c r="U12" s="135"/>
      <c r="V12" s="136"/>
      <c r="W12" s="136"/>
      <c r="X12" s="136"/>
      <c r="Y12" s="137"/>
      <c r="Z12" s="19"/>
      <c r="AA12" s="19"/>
      <c r="AB12" s="19"/>
    </row>
    <row r="13" spans="1:58">
      <c r="C13" s="144"/>
      <c r="D13" s="121"/>
      <c r="E13" s="145"/>
      <c r="F13" s="144"/>
      <c r="G13" s="121"/>
      <c r="H13" s="148"/>
      <c r="I13" s="149"/>
      <c r="J13" s="121"/>
      <c r="K13" s="145"/>
      <c r="L13" s="144"/>
      <c r="M13" s="121"/>
      <c r="N13" s="121"/>
      <c r="O13" s="150"/>
      <c r="P13" s="150"/>
      <c r="Q13" s="151"/>
      <c r="R13" s="138"/>
      <c r="S13" s="139"/>
      <c r="T13" s="140"/>
      <c r="U13" s="138"/>
      <c r="V13" s="139"/>
      <c r="W13" s="139"/>
      <c r="X13" s="139"/>
      <c r="Y13" s="140"/>
      <c r="Z13" s="19"/>
      <c r="AA13" s="19"/>
      <c r="AB13" s="19"/>
    </row>
    <row r="14" spans="1:58" ht="18.75" customHeight="1">
      <c r="B14" s="152" t="s">
        <v>721</v>
      </c>
      <c r="C14" s="153">
        <v>45139</v>
      </c>
      <c r="D14" s="153"/>
      <c r="E14" s="153"/>
      <c r="F14" s="111">
        <v>31</v>
      </c>
      <c r="G14" s="126"/>
      <c r="H14" s="154">
        <v>5401</v>
      </c>
      <c r="I14" s="155"/>
      <c r="J14" s="156">
        <v>5238.97</v>
      </c>
      <c r="K14" s="157"/>
      <c r="L14" s="160">
        <v>168.99903225806452</v>
      </c>
      <c r="M14" s="161"/>
      <c r="N14" s="161"/>
      <c r="O14" s="164">
        <v>28.166505376344087</v>
      </c>
      <c r="P14" s="164"/>
      <c r="Q14" s="165"/>
      <c r="R14" s="166">
        <v>3.5</v>
      </c>
      <c r="S14" s="167"/>
      <c r="T14" s="168" t="s">
        <v>722</v>
      </c>
      <c r="U14" s="169" t="s">
        <v>723</v>
      </c>
      <c r="V14" s="170"/>
      <c r="W14" s="170"/>
      <c r="X14" s="170"/>
      <c r="Y14" s="171"/>
      <c r="Z14" s="19"/>
      <c r="AA14" s="19"/>
      <c r="AB14" s="19"/>
    </row>
    <row r="15" spans="1:58" ht="18.75" customHeight="1">
      <c r="B15" s="152"/>
      <c r="C15" s="153"/>
      <c r="D15" s="153"/>
      <c r="E15" s="153"/>
      <c r="F15" s="111"/>
      <c r="G15" s="126"/>
      <c r="H15" s="154"/>
      <c r="I15" s="155"/>
      <c r="J15" s="158"/>
      <c r="K15" s="159"/>
      <c r="L15" s="162"/>
      <c r="M15" s="163"/>
      <c r="N15" s="163"/>
      <c r="O15" s="164"/>
      <c r="P15" s="164"/>
      <c r="Q15" s="165"/>
      <c r="R15" s="166"/>
      <c r="S15" s="167"/>
      <c r="T15" s="168"/>
      <c r="U15" s="172"/>
      <c r="V15" s="170"/>
      <c r="W15" s="170"/>
      <c r="X15" s="170"/>
      <c r="Y15" s="171"/>
      <c r="Z15" s="19"/>
      <c r="AA15" s="25"/>
      <c r="AB15" s="25"/>
      <c r="AV15" s="19"/>
      <c r="AW15" s="19"/>
      <c r="AX15" s="19"/>
      <c r="AY15" s="19"/>
      <c r="AZ15" s="19"/>
      <c r="BA15" s="19"/>
      <c r="BB15" s="19"/>
      <c r="BC15" s="19"/>
      <c r="BD15" s="19"/>
      <c r="BE15" s="19"/>
      <c r="BF15" s="19"/>
    </row>
    <row r="16" spans="1:58" s="15" customFormat="1" ht="21" customHeight="1">
      <c r="A16" s="19" t="str">
        <f t="shared" ref="A16:A27" si="0">IF($AJ$9=0,B16,
IF($AP$8="旧ルール",$G$10&amp;"(旧)"&amp;$AS$8&amp;B16,$G$10&amp;$AS$8&amp;B16))</f>
        <v>1</v>
      </c>
      <c r="B16" s="15">
        <v>1</v>
      </c>
      <c r="C16" s="173">
        <v>45536</v>
      </c>
      <c r="D16" s="174"/>
      <c r="E16" s="175"/>
      <c r="F16" s="176">
        <v>30</v>
      </c>
      <c r="G16" s="177"/>
      <c r="H16" s="178"/>
      <c r="I16" s="179"/>
      <c r="J16" s="180" t="str">
        <f>IFERROR(VLOOKUP($O$11,詳細データ!G$2:H$21,2,FALSE)*H16,"")</f>
        <v/>
      </c>
      <c r="K16" s="181"/>
      <c r="L16" s="182" t="str">
        <f t="shared" ref="L16:L27" si="1">IFERROR(J16/F16,"")</f>
        <v/>
      </c>
      <c r="M16" s="183"/>
      <c r="N16" s="183"/>
      <c r="O16" s="184" t="str">
        <f t="shared" ref="O16:O27" si="2">IFERROR(L16/6,"")</f>
        <v/>
      </c>
      <c r="P16" s="184"/>
      <c r="Q16" s="185"/>
      <c r="R16" s="186"/>
      <c r="S16" s="187"/>
      <c r="T16" s="26" t="s">
        <v>722</v>
      </c>
      <c r="U16" s="188" t="str">
        <f t="shared" ref="U16:U27" si="3">IFERROR(ROUNDDOWN(($U$10*R16*O16)*1.1,0),"")</f>
        <v/>
      </c>
      <c r="V16" s="189"/>
      <c r="W16" s="189"/>
      <c r="X16" s="189"/>
      <c r="Y16" s="27" t="s">
        <v>724</v>
      </c>
      <c r="Z16" s="19" t="str">
        <f t="shared" ref="Z16:Z27" si="4">+IF(OR(H16=0,O16=0),"",
IF(AK16&gt;0.01,"←比較対象日の実際の発電量の"&amp;AK16*100&amp;"％で計算しています。",""))</f>
        <v/>
      </c>
      <c r="AA16" s="25"/>
      <c r="AB16" s="25"/>
      <c r="AC16" s="63"/>
      <c r="AD16" s="19"/>
      <c r="AJ16" s="75" t="str">
        <f>+IF(R16="","対象外",
IF(R16-$AT$8&lt;0,"対象外","対象"))</f>
        <v>対象外</v>
      </c>
      <c r="AK16" s="76" t="str">
        <f>IFERROR(VLOOKUP(A16,'[1]8県まとめ'!B:N,13,0),"")</f>
        <v/>
      </c>
      <c r="AL16" s="77" t="str">
        <f t="shared" ref="AL16:AL27" si="5">IF(U16="","",R16)</f>
        <v/>
      </c>
      <c r="AV16" s="19"/>
      <c r="AW16" s="19"/>
      <c r="AX16" s="19"/>
      <c r="AY16" s="19"/>
      <c r="AZ16" s="19"/>
      <c r="BA16" s="19"/>
      <c r="BB16" s="19"/>
      <c r="BC16" s="19"/>
      <c r="BD16" s="19"/>
      <c r="BE16" s="19"/>
      <c r="BF16" s="19"/>
    </row>
    <row r="17" spans="1:58" s="15" customFormat="1" ht="21" customHeight="1">
      <c r="A17" s="19" t="str">
        <f t="shared" si="0"/>
        <v>2</v>
      </c>
      <c r="B17" s="15">
        <v>2</v>
      </c>
      <c r="C17" s="173">
        <v>45566</v>
      </c>
      <c r="D17" s="174"/>
      <c r="E17" s="175"/>
      <c r="F17" s="176">
        <v>31</v>
      </c>
      <c r="G17" s="177"/>
      <c r="H17" s="178"/>
      <c r="I17" s="179"/>
      <c r="J17" s="190" t="str">
        <f>IFERROR(VLOOKUP($O$11,詳細データ!G$2:H$21,2,FALSE)*H17,"")</f>
        <v/>
      </c>
      <c r="K17" s="181"/>
      <c r="L17" s="182" t="str">
        <f t="shared" si="1"/>
        <v/>
      </c>
      <c r="M17" s="183"/>
      <c r="N17" s="183"/>
      <c r="O17" s="184" t="str">
        <f t="shared" si="2"/>
        <v/>
      </c>
      <c r="P17" s="184"/>
      <c r="Q17" s="185"/>
      <c r="R17" s="186"/>
      <c r="S17" s="187"/>
      <c r="T17" s="26" t="s">
        <v>722</v>
      </c>
      <c r="U17" s="188" t="str">
        <f t="shared" si="3"/>
        <v/>
      </c>
      <c r="V17" s="189"/>
      <c r="W17" s="189"/>
      <c r="X17" s="189"/>
      <c r="Y17" s="27" t="s">
        <v>724</v>
      </c>
      <c r="Z17" s="19" t="str">
        <f t="shared" si="4"/>
        <v/>
      </c>
      <c r="AA17" s="25"/>
      <c r="AB17" s="25"/>
      <c r="AC17" s="63"/>
      <c r="AD17" s="19"/>
      <c r="AJ17" s="75" t="e">
        <f t="shared" ref="AJ17:AJ27" si="6">+IF(C17="","対象外",
IF(C17-$AT$8&lt;0,"対象外","対象"))</f>
        <v>#VALUE!</v>
      </c>
      <c r="AK17" s="76" t="str">
        <f>IFERROR(VLOOKUP(A17,'[1]8県まとめ'!B:N,13,0),"")</f>
        <v/>
      </c>
      <c r="AL17" s="77" t="str">
        <f t="shared" si="5"/>
        <v/>
      </c>
      <c r="AV17" s="19"/>
      <c r="AW17" s="19"/>
      <c r="AX17" s="19"/>
      <c r="AY17" s="19"/>
      <c r="AZ17" s="19"/>
      <c r="BA17" s="19"/>
      <c r="BB17" s="19"/>
      <c r="BC17" s="19"/>
      <c r="BD17" s="19"/>
      <c r="BE17" s="19"/>
      <c r="BF17" s="19"/>
    </row>
    <row r="18" spans="1:58" s="15" customFormat="1" ht="21" customHeight="1">
      <c r="A18" s="19" t="str">
        <f t="shared" si="0"/>
        <v>3</v>
      </c>
      <c r="B18" s="15">
        <v>3</v>
      </c>
      <c r="C18" s="173">
        <v>45597</v>
      </c>
      <c r="D18" s="174"/>
      <c r="E18" s="175"/>
      <c r="F18" s="176">
        <v>30</v>
      </c>
      <c r="G18" s="177"/>
      <c r="H18" s="178"/>
      <c r="I18" s="179"/>
      <c r="J18" s="190" t="str">
        <f>IFERROR(VLOOKUP($O$11,詳細データ!G$2:H$21,2,FALSE)*H18,"")</f>
        <v/>
      </c>
      <c r="K18" s="181"/>
      <c r="L18" s="182" t="str">
        <f t="shared" si="1"/>
        <v/>
      </c>
      <c r="M18" s="183"/>
      <c r="N18" s="183"/>
      <c r="O18" s="184" t="str">
        <f t="shared" si="2"/>
        <v/>
      </c>
      <c r="P18" s="184"/>
      <c r="Q18" s="185"/>
      <c r="R18" s="186"/>
      <c r="S18" s="187"/>
      <c r="T18" s="26" t="s">
        <v>722</v>
      </c>
      <c r="U18" s="188" t="str">
        <f t="shared" si="3"/>
        <v/>
      </c>
      <c r="V18" s="189"/>
      <c r="W18" s="189"/>
      <c r="X18" s="189"/>
      <c r="Y18" s="27" t="s">
        <v>724</v>
      </c>
      <c r="Z18" s="19" t="str">
        <f t="shared" si="4"/>
        <v/>
      </c>
      <c r="AA18" s="25"/>
      <c r="AB18" s="25"/>
      <c r="AC18" s="63"/>
      <c r="AD18" s="19"/>
      <c r="AJ18" s="75" t="e">
        <f t="shared" si="6"/>
        <v>#VALUE!</v>
      </c>
      <c r="AK18" s="76" t="str">
        <f>IFERROR(VLOOKUP(A18,'[1]8県まとめ'!B:N,13,0),"")</f>
        <v/>
      </c>
      <c r="AL18" s="77" t="str">
        <f t="shared" si="5"/>
        <v/>
      </c>
      <c r="AV18" s="19"/>
      <c r="AW18" s="19"/>
      <c r="AX18" s="19"/>
      <c r="AY18" s="19"/>
      <c r="AZ18" s="19"/>
      <c r="BA18" s="19"/>
      <c r="BB18" s="19"/>
      <c r="BC18" s="19"/>
      <c r="BD18" s="19"/>
      <c r="BE18" s="19"/>
      <c r="BF18" s="19"/>
    </row>
    <row r="19" spans="1:58" s="15" customFormat="1" ht="21" customHeight="1">
      <c r="A19" s="19" t="str">
        <f t="shared" si="0"/>
        <v>4</v>
      </c>
      <c r="B19" s="15">
        <v>4</v>
      </c>
      <c r="C19" s="173">
        <v>45627</v>
      </c>
      <c r="D19" s="174"/>
      <c r="E19" s="175"/>
      <c r="F19" s="176">
        <v>31</v>
      </c>
      <c r="G19" s="177"/>
      <c r="H19" s="178"/>
      <c r="I19" s="179"/>
      <c r="J19" s="190" t="str">
        <f>IFERROR(VLOOKUP($O$11,詳細データ!G$2:H$21,2,FALSE)*H19,"")</f>
        <v/>
      </c>
      <c r="K19" s="181"/>
      <c r="L19" s="182" t="str">
        <f t="shared" si="1"/>
        <v/>
      </c>
      <c r="M19" s="183"/>
      <c r="N19" s="183"/>
      <c r="O19" s="184" t="str">
        <f t="shared" si="2"/>
        <v/>
      </c>
      <c r="P19" s="184"/>
      <c r="Q19" s="185"/>
      <c r="R19" s="186"/>
      <c r="S19" s="187"/>
      <c r="T19" s="26" t="s">
        <v>722</v>
      </c>
      <c r="U19" s="188" t="str">
        <f t="shared" si="3"/>
        <v/>
      </c>
      <c r="V19" s="189"/>
      <c r="W19" s="189"/>
      <c r="X19" s="189"/>
      <c r="Y19" s="27" t="s">
        <v>724</v>
      </c>
      <c r="Z19" s="19" t="str">
        <f t="shared" si="4"/>
        <v/>
      </c>
      <c r="AA19" s="25"/>
      <c r="AB19" s="25"/>
      <c r="AC19" s="63"/>
      <c r="AD19" s="19"/>
      <c r="AJ19" s="75" t="e">
        <f t="shared" si="6"/>
        <v>#VALUE!</v>
      </c>
      <c r="AK19" s="76" t="str">
        <f>IFERROR(VLOOKUP(A19,'[1]8県まとめ'!B:N,13,0),"")</f>
        <v/>
      </c>
      <c r="AL19" s="77" t="str">
        <f t="shared" si="5"/>
        <v/>
      </c>
      <c r="AV19" s="19"/>
      <c r="AW19" s="19"/>
      <c r="AX19" s="19"/>
      <c r="AY19" s="19"/>
      <c r="AZ19" s="19"/>
      <c r="BA19" s="19"/>
      <c r="BB19" s="19"/>
      <c r="BC19" s="19"/>
      <c r="BD19" s="19"/>
      <c r="BE19" s="19"/>
      <c r="BF19" s="19"/>
    </row>
    <row r="20" spans="1:58" s="15" customFormat="1" ht="21" customHeight="1">
      <c r="A20" s="19" t="str">
        <f t="shared" si="0"/>
        <v>5</v>
      </c>
      <c r="B20" s="15">
        <v>5</v>
      </c>
      <c r="C20" s="173">
        <v>45658</v>
      </c>
      <c r="D20" s="174"/>
      <c r="E20" s="175"/>
      <c r="F20" s="176">
        <v>31</v>
      </c>
      <c r="G20" s="177"/>
      <c r="H20" s="178"/>
      <c r="I20" s="179"/>
      <c r="J20" s="190" t="str">
        <f>IFERROR(VLOOKUP($O$11,詳細データ!G$2:H$21,2,FALSE)*H20,"")</f>
        <v/>
      </c>
      <c r="K20" s="181"/>
      <c r="L20" s="182" t="str">
        <f t="shared" si="1"/>
        <v/>
      </c>
      <c r="M20" s="183"/>
      <c r="N20" s="183"/>
      <c r="O20" s="184" t="str">
        <f t="shared" si="2"/>
        <v/>
      </c>
      <c r="P20" s="184"/>
      <c r="Q20" s="185"/>
      <c r="R20" s="186"/>
      <c r="S20" s="187"/>
      <c r="T20" s="26" t="s">
        <v>722</v>
      </c>
      <c r="U20" s="188" t="str">
        <f t="shared" si="3"/>
        <v/>
      </c>
      <c r="V20" s="189"/>
      <c r="W20" s="189"/>
      <c r="X20" s="189"/>
      <c r="Y20" s="27" t="s">
        <v>724</v>
      </c>
      <c r="Z20" s="19" t="str">
        <f t="shared" si="4"/>
        <v/>
      </c>
      <c r="AA20" s="25"/>
      <c r="AB20" s="25"/>
      <c r="AC20" s="63"/>
      <c r="AD20" s="19"/>
      <c r="AJ20" s="75" t="e">
        <f t="shared" si="6"/>
        <v>#VALUE!</v>
      </c>
      <c r="AK20" s="76" t="str">
        <f>IFERROR(VLOOKUP(A20,'[1]8県まとめ'!B:N,13,0),"")</f>
        <v/>
      </c>
      <c r="AL20" s="77" t="str">
        <f t="shared" si="5"/>
        <v/>
      </c>
      <c r="AV20" s="19"/>
      <c r="AW20" s="19"/>
      <c r="AX20" s="19"/>
      <c r="AY20" s="19"/>
      <c r="AZ20" s="19"/>
      <c r="BA20" s="19"/>
      <c r="BB20" s="19"/>
      <c r="BC20" s="19"/>
      <c r="BD20" s="19"/>
      <c r="BE20" s="19"/>
      <c r="BF20" s="19"/>
    </row>
    <row r="21" spans="1:58" s="15" customFormat="1" ht="21" customHeight="1">
      <c r="A21" s="19" t="str">
        <f t="shared" si="0"/>
        <v>6</v>
      </c>
      <c r="B21" s="15">
        <v>6</v>
      </c>
      <c r="C21" s="173">
        <v>45689</v>
      </c>
      <c r="D21" s="174"/>
      <c r="E21" s="175"/>
      <c r="F21" s="176">
        <v>28</v>
      </c>
      <c r="G21" s="177"/>
      <c r="H21" s="178"/>
      <c r="I21" s="179"/>
      <c r="J21" s="190" t="str">
        <f>IFERROR(VLOOKUP($O$11,詳細データ!G$2:H$21,2,FALSE)*H21,"")</f>
        <v/>
      </c>
      <c r="K21" s="181"/>
      <c r="L21" s="182" t="str">
        <f t="shared" si="1"/>
        <v/>
      </c>
      <c r="M21" s="183"/>
      <c r="N21" s="183"/>
      <c r="O21" s="184" t="str">
        <f t="shared" si="2"/>
        <v/>
      </c>
      <c r="P21" s="184"/>
      <c r="Q21" s="185"/>
      <c r="R21" s="186"/>
      <c r="S21" s="187"/>
      <c r="T21" s="26" t="s">
        <v>722</v>
      </c>
      <c r="U21" s="188" t="str">
        <f t="shared" si="3"/>
        <v/>
      </c>
      <c r="V21" s="189"/>
      <c r="W21" s="189"/>
      <c r="X21" s="189"/>
      <c r="Y21" s="27" t="s">
        <v>724</v>
      </c>
      <c r="Z21" s="19" t="str">
        <f t="shared" si="4"/>
        <v/>
      </c>
      <c r="AA21" s="25"/>
      <c r="AB21" s="25"/>
      <c r="AC21" s="63"/>
      <c r="AD21" s="19"/>
      <c r="AJ21" s="75" t="e">
        <f t="shared" si="6"/>
        <v>#VALUE!</v>
      </c>
      <c r="AK21" s="76" t="str">
        <f>IFERROR(VLOOKUP(A21,'[1]8県まとめ'!B:N,13,0),"")</f>
        <v/>
      </c>
      <c r="AL21" s="77" t="str">
        <f t="shared" si="5"/>
        <v/>
      </c>
      <c r="AV21" s="19"/>
      <c r="AW21" s="19"/>
      <c r="AX21" s="19"/>
      <c r="AY21" s="19"/>
      <c r="AZ21" s="19"/>
      <c r="BA21" s="19"/>
      <c r="BB21" s="19"/>
      <c r="BC21" s="19"/>
      <c r="BD21" s="19"/>
      <c r="BE21" s="19"/>
      <c r="BF21" s="19"/>
    </row>
    <row r="22" spans="1:58" s="15" customFormat="1" ht="21" customHeight="1">
      <c r="A22" s="19" t="str">
        <f t="shared" si="0"/>
        <v>7</v>
      </c>
      <c r="B22" s="15">
        <v>7</v>
      </c>
      <c r="C22" s="173">
        <v>45717</v>
      </c>
      <c r="D22" s="174"/>
      <c r="E22" s="175"/>
      <c r="F22" s="176">
        <v>31</v>
      </c>
      <c r="G22" s="177"/>
      <c r="H22" s="178"/>
      <c r="I22" s="179"/>
      <c r="J22" s="190" t="str">
        <f>IFERROR(VLOOKUP($O$11,詳細データ!G$2:H$21,2,FALSE)*H22,"")</f>
        <v/>
      </c>
      <c r="K22" s="181"/>
      <c r="L22" s="182" t="str">
        <f t="shared" si="1"/>
        <v/>
      </c>
      <c r="M22" s="183"/>
      <c r="N22" s="183"/>
      <c r="O22" s="184" t="str">
        <f t="shared" si="2"/>
        <v/>
      </c>
      <c r="P22" s="184"/>
      <c r="Q22" s="185"/>
      <c r="R22" s="186"/>
      <c r="S22" s="187"/>
      <c r="T22" s="26" t="s">
        <v>722</v>
      </c>
      <c r="U22" s="188" t="str">
        <f t="shared" si="3"/>
        <v/>
      </c>
      <c r="V22" s="189"/>
      <c r="W22" s="189"/>
      <c r="X22" s="189"/>
      <c r="Y22" s="27" t="s">
        <v>724</v>
      </c>
      <c r="Z22" s="19" t="str">
        <f t="shared" si="4"/>
        <v/>
      </c>
      <c r="AA22" s="25"/>
      <c r="AB22" s="25"/>
      <c r="AC22" s="63"/>
      <c r="AD22" s="19"/>
      <c r="AJ22" s="75" t="e">
        <f t="shared" si="6"/>
        <v>#VALUE!</v>
      </c>
      <c r="AK22" s="76" t="str">
        <f>IFERROR(VLOOKUP(A22,'[1]8県まとめ'!B:N,13,0),"")</f>
        <v/>
      </c>
      <c r="AL22" s="77" t="str">
        <f t="shared" si="5"/>
        <v/>
      </c>
      <c r="AV22" s="19"/>
      <c r="AW22" s="19"/>
      <c r="AX22" s="19"/>
      <c r="AY22" s="19"/>
      <c r="AZ22" s="19"/>
      <c r="BA22" s="19"/>
      <c r="BB22" s="19"/>
      <c r="BC22" s="19"/>
      <c r="BD22" s="19"/>
      <c r="BE22" s="19"/>
      <c r="BF22" s="19"/>
    </row>
    <row r="23" spans="1:58" s="15" customFormat="1" ht="21" customHeight="1">
      <c r="A23" s="19" t="str">
        <f t="shared" si="0"/>
        <v>8</v>
      </c>
      <c r="B23" s="15">
        <v>8</v>
      </c>
      <c r="C23" s="173">
        <v>45748</v>
      </c>
      <c r="D23" s="174"/>
      <c r="E23" s="175"/>
      <c r="F23" s="176">
        <v>30</v>
      </c>
      <c r="G23" s="177"/>
      <c r="H23" s="178"/>
      <c r="I23" s="179"/>
      <c r="J23" s="190" t="str">
        <f>IFERROR(VLOOKUP($O$11,詳細データ!G$2:H$21,2,FALSE)*H23,"")</f>
        <v/>
      </c>
      <c r="K23" s="181"/>
      <c r="L23" s="182" t="str">
        <f t="shared" si="1"/>
        <v/>
      </c>
      <c r="M23" s="183"/>
      <c r="N23" s="183"/>
      <c r="O23" s="184" t="str">
        <f t="shared" si="2"/>
        <v/>
      </c>
      <c r="P23" s="184"/>
      <c r="Q23" s="185"/>
      <c r="R23" s="186"/>
      <c r="S23" s="187"/>
      <c r="T23" s="26" t="s">
        <v>722</v>
      </c>
      <c r="U23" s="188" t="str">
        <f t="shared" si="3"/>
        <v/>
      </c>
      <c r="V23" s="189"/>
      <c r="W23" s="189"/>
      <c r="X23" s="189"/>
      <c r="Y23" s="27" t="s">
        <v>724</v>
      </c>
      <c r="Z23" s="19" t="str">
        <f t="shared" si="4"/>
        <v/>
      </c>
      <c r="AA23" s="25"/>
      <c r="AB23" s="25"/>
      <c r="AC23" s="63"/>
      <c r="AD23" s="19"/>
      <c r="AJ23" s="75" t="e">
        <f t="shared" si="6"/>
        <v>#VALUE!</v>
      </c>
      <c r="AK23" s="76" t="str">
        <f>IFERROR(VLOOKUP(A23,'[1]8県まとめ'!B:N,13,0),"")</f>
        <v/>
      </c>
      <c r="AL23" s="77" t="str">
        <f t="shared" si="5"/>
        <v/>
      </c>
      <c r="AV23" s="19"/>
      <c r="AW23" s="19"/>
      <c r="AX23" s="19"/>
      <c r="AY23" s="19"/>
      <c r="AZ23" s="19"/>
      <c r="BA23" s="19"/>
      <c r="BB23" s="19"/>
      <c r="BC23" s="19"/>
      <c r="BD23" s="19"/>
      <c r="BE23" s="19"/>
      <c r="BF23" s="19"/>
    </row>
    <row r="24" spans="1:58" s="15" customFormat="1" ht="21" customHeight="1">
      <c r="A24" s="19" t="str">
        <f t="shared" si="0"/>
        <v>9</v>
      </c>
      <c r="B24" s="15">
        <v>9</v>
      </c>
      <c r="C24" s="173">
        <v>45778</v>
      </c>
      <c r="D24" s="174"/>
      <c r="E24" s="175"/>
      <c r="F24" s="176">
        <v>31</v>
      </c>
      <c r="G24" s="177"/>
      <c r="H24" s="178"/>
      <c r="I24" s="179"/>
      <c r="J24" s="190" t="str">
        <f>IFERROR(VLOOKUP($O$11,詳細データ!G$2:H$21,2,FALSE)*H24,"")</f>
        <v/>
      </c>
      <c r="K24" s="181"/>
      <c r="L24" s="182" t="str">
        <f t="shared" si="1"/>
        <v/>
      </c>
      <c r="M24" s="183"/>
      <c r="N24" s="183"/>
      <c r="O24" s="184" t="str">
        <f t="shared" si="2"/>
        <v/>
      </c>
      <c r="P24" s="184"/>
      <c r="Q24" s="185"/>
      <c r="R24" s="186"/>
      <c r="S24" s="187"/>
      <c r="T24" s="26" t="s">
        <v>722</v>
      </c>
      <c r="U24" s="188" t="str">
        <f t="shared" si="3"/>
        <v/>
      </c>
      <c r="V24" s="189"/>
      <c r="W24" s="189"/>
      <c r="X24" s="189"/>
      <c r="Y24" s="27" t="s">
        <v>724</v>
      </c>
      <c r="Z24" s="19" t="str">
        <f t="shared" si="4"/>
        <v/>
      </c>
      <c r="AA24" s="25"/>
      <c r="AB24" s="25"/>
      <c r="AC24" s="63"/>
      <c r="AD24" s="19"/>
      <c r="AJ24" s="75" t="e">
        <f t="shared" si="6"/>
        <v>#VALUE!</v>
      </c>
      <c r="AK24" s="76" t="str">
        <f>IFERROR(VLOOKUP(A24,'[1]8県まとめ'!B:N,13,0),"")</f>
        <v/>
      </c>
      <c r="AL24" s="77" t="str">
        <f t="shared" si="5"/>
        <v/>
      </c>
      <c r="AV24" s="19"/>
      <c r="AW24" s="19"/>
      <c r="AX24" s="19"/>
      <c r="AY24" s="19"/>
      <c r="AZ24" s="19"/>
      <c r="BA24" s="19"/>
      <c r="BB24" s="19"/>
      <c r="BC24" s="19"/>
      <c r="BD24" s="19"/>
      <c r="BE24" s="19"/>
      <c r="BF24" s="19"/>
    </row>
    <row r="25" spans="1:58" s="15" customFormat="1" ht="21" customHeight="1">
      <c r="A25" s="19" t="str">
        <f t="shared" si="0"/>
        <v>10</v>
      </c>
      <c r="B25" s="15">
        <v>10</v>
      </c>
      <c r="C25" s="173">
        <v>45809</v>
      </c>
      <c r="D25" s="174"/>
      <c r="E25" s="175"/>
      <c r="F25" s="176">
        <v>30</v>
      </c>
      <c r="G25" s="177"/>
      <c r="H25" s="178"/>
      <c r="I25" s="179"/>
      <c r="J25" s="190" t="str">
        <f>IFERROR(VLOOKUP($O$11,詳細データ!G$2:H$21,2,FALSE)*H25,"")</f>
        <v/>
      </c>
      <c r="K25" s="181"/>
      <c r="L25" s="182" t="str">
        <f t="shared" si="1"/>
        <v/>
      </c>
      <c r="M25" s="183"/>
      <c r="N25" s="183"/>
      <c r="O25" s="184" t="str">
        <f t="shared" si="2"/>
        <v/>
      </c>
      <c r="P25" s="184"/>
      <c r="Q25" s="185"/>
      <c r="R25" s="186"/>
      <c r="S25" s="187"/>
      <c r="T25" s="26" t="s">
        <v>722</v>
      </c>
      <c r="U25" s="188" t="str">
        <f t="shared" si="3"/>
        <v/>
      </c>
      <c r="V25" s="189"/>
      <c r="W25" s="189"/>
      <c r="X25" s="189"/>
      <c r="Y25" s="27" t="s">
        <v>724</v>
      </c>
      <c r="Z25" s="19" t="str">
        <f t="shared" si="4"/>
        <v/>
      </c>
      <c r="AA25" s="25"/>
      <c r="AB25" s="25"/>
      <c r="AC25" s="63"/>
      <c r="AD25" s="19"/>
      <c r="AJ25" s="75" t="e">
        <f t="shared" si="6"/>
        <v>#VALUE!</v>
      </c>
      <c r="AK25" s="76" t="str">
        <f>IFERROR(VLOOKUP(A25,'[1]8県まとめ'!B:N,13,0),"")</f>
        <v/>
      </c>
      <c r="AL25" s="77" t="str">
        <f t="shared" si="5"/>
        <v/>
      </c>
      <c r="AV25" s="19"/>
      <c r="AW25" s="19"/>
      <c r="AX25" s="19"/>
      <c r="AY25" s="19"/>
      <c r="AZ25" s="19"/>
      <c r="BA25" s="19"/>
      <c r="BB25" s="19"/>
      <c r="BC25" s="19"/>
      <c r="BD25" s="19"/>
      <c r="BE25" s="19"/>
      <c r="BF25" s="19"/>
    </row>
    <row r="26" spans="1:58" s="15" customFormat="1" ht="21" customHeight="1">
      <c r="A26" s="19" t="str">
        <f t="shared" si="0"/>
        <v>11</v>
      </c>
      <c r="B26" s="15">
        <v>11</v>
      </c>
      <c r="C26" s="173">
        <v>45839</v>
      </c>
      <c r="D26" s="174"/>
      <c r="E26" s="175"/>
      <c r="F26" s="176">
        <v>31</v>
      </c>
      <c r="G26" s="177"/>
      <c r="H26" s="178"/>
      <c r="I26" s="179"/>
      <c r="J26" s="190" t="str">
        <f>IFERROR(VLOOKUP($O$11,詳細データ!G$2:H$21,2,FALSE)*H26,"")</f>
        <v/>
      </c>
      <c r="K26" s="181"/>
      <c r="L26" s="182" t="str">
        <f t="shared" si="1"/>
        <v/>
      </c>
      <c r="M26" s="183"/>
      <c r="N26" s="183"/>
      <c r="O26" s="184" t="str">
        <f t="shared" si="2"/>
        <v/>
      </c>
      <c r="P26" s="184"/>
      <c r="Q26" s="185"/>
      <c r="R26" s="186"/>
      <c r="S26" s="187"/>
      <c r="T26" s="26" t="s">
        <v>722</v>
      </c>
      <c r="U26" s="188" t="str">
        <f t="shared" si="3"/>
        <v/>
      </c>
      <c r="V26" s="189"/>
      <c r="W26" s="189"/>
      <c r="X26" s="189"/>
      <c r="Y26" s="27" t="s">
        <v>724</v>
      </c>
      <c r="Z26" s="19" t="str">
        <f t="shared" si="4"/>
        <v/>
      </c>
      <c r="AA26" s="25"/>
      <c r="AB26" s="25"/>
      <c r="AC26" s="63"/>
      <c r="AD26" s="19"/>
      <c r="AJ26" s="75" t="e">
        <f t="shared" si="6"/>
        <v>#VALUE!</v>
      </c>
      <c r="AK26" s="76" t="str">
        <f>IFERROR(VLOOKUP(A26,'[1]8県まとめ'!B:N,13,0),"")</f>
        <v/>
      </c>
      <c r="AL26" s="77" t="str">
        <f t="shared" si="5"/>
        <v/>
      </c>
      <c r="AV26" s="19"/>
      <c r="AW26" s="19"/>
      <c r="AX26" s="19"/>
      <c r="AY26" s="19"/>
      <c r="AZ26" s="19"/>
      <c r="BA26" s="19"/>
      <c r="BB26" s="19"/>
      <c r="BC26" s="19"/>
      <c r="BD26" s="19"/>
      <c r="BE26" s="19"/>
      <c r="BF26" s="19"/>
    </row>
    <row r="27" spans="1:58" s="15" customFormat="1" ht="21" customHeight="1" thickBot="1">
      <c r="A27" s="19" t="str">
        <f t="shared" si="0"/>
        <v>12</v>
      </c>
      <c r="B27" s="15">
        <v>12</v>
      </c>
      <c r="C27" s="173">
        <v>45870</v>
      </c>
      <c r="D27" s="174"/>
      <c r="E27" s="175"/>
      <c r="F27" s="176">
        <v>31</v>
      </c>
      <c r="G27" s="177"/>
      <c r="H27" s="191"/>
      <c r="I27" s="192"/>
      <c r="J27" s="190" t="str">
        <f>IFERROR(VLOOKUP($O$11,詳細データ!G$2:H$21,2,FALSE)*H27,"")</f>
        <v/>
      </c>
      <c r="K27" s="181"/>
      <c r="L27" s="182" t="str">
        <f t="shared" si="1"/>
        <v/>
      </c>
      <c r="M27" s="183"/>
      <c r="N27" s="183"/>
      <c r="O27" s="184" t="str">
        <f t="shared" si="2"/>
        <v/>
      </c>
      <c r="P27" s="184"/>
      <c r="Q27" s="185"/>
      <c r="R27" s="193"/>
      <c r="S27" s="194"/>
      <c r="T27" s="28" t="s">
        <v>722</v>
      </c>
      <c r="U27" s="188" t="str">
        <f t="shared" si="3"/>
        <v/>
      </c>
      <c r="V27" s="189"/>
      <c r="W27" s="189"/>
      <c r="X27" s="189"/>
      <c r="Y27" s="27" t="s">
        <v>724</v>
      </c>
      <c r="Z27" s="19" t="str">
        <f t="shared" si="4"/>
        <v/>
      </c>
      <c r="AA27" s="25"/>
      <c r="AB27" s="25"/>
      <c r="AC27" s="63"/>
      <c r="AD27" s="19"/>
      <c r="AJ27" s="75" t="e">
        <f t="shared" si="6"/>
        <v>#VALUE!</v>
      </c>
      <c r="AK27" s="76" t="str">
        <f>IFERROR(VLOOKUP(A27,'[1]8県まとめ'!B:N,13,0),"")</f>
        <v/>
      </c>
      <c r="AL27" s="77" t="str">
        <f t="shared" si="5"/>
        <v/>
      </c>
      <c r="AV27" s="19"/>
      <c r="AW27" s="19"/>
      <c r="AX27" s="19"/>
      <c r="AY27" s="19"/>
      <c r="AZ27" s="19"/>
      <c r="BA27" s="19"/>
      <c r="BB27" s="19"/>
      <c r="BC27" s="19"/>
      <c r="BD27" s="19"/>
      <c r="BE27" s="19"/>
      <c r="BF27" s="19"/>
    </row>
    <row r="28" spans="1:58" ht="21" customHeight="1" thickBot="1">
      <c r="C28" s="195" t="s">
        <v>819</v>
      </c>
      <c r="D28" s="195"/>
      <c r="E28" s="195"/>
      <c r="F28" s="195"/>
      <c r="G28" s="195"/>
      <c r="H28" s="196"/>
      <c r="I28" s="196"/>
      <c r="J28" s="195"/>
      <c r="K28" s="195"/>
      <c r="L28" s="195"/>
      <c r="M28" s="195"/>
      <c r="N28" s="195"/>
      <c r="O28" s="195"/>
      <c r="P28" s="195"/>
      <c r="Q28" s="195"/>
      <c r="R28" s="197" t="s">
        <v>10</v>
      </c>
      <c r="S28" s="197"/>
      <c r="T28" s="198"/>
      <c r="U28" s="199">
        <f>SUM(U16:X27)</f>
        <v>0</v>
      </c>
      <c r="V28" s="200"/>
      <c r="W28" s="200"/>
      <c r="X28" s="200"/>
      <c r="Y28" s="29" t="s">
        <v>724</v>
      </c>
      <c r="Z28" s="19"/>
      <c r="AA28" s="25"/>
      <c r="AB28" s="25"/>
      <c r="AL28" s="78">
        <f>SUM(AL16:AL27)</f>
        <v>0</v>
      </c>
    </row>
    <row r="29" spans="1:58" ht="61.5" customHeight="1">
      <c r="C29" s="196"/>
      <c r="D29" s="196"/>
      <c r="E29" s="196"/>
      <c r="F29" s="196"/>
      <c r="G29" s="196"/>
      <c r="H29" s="196"/>
      <c r="I29" s="196"/>
      <c r="J29" s="196"/>
      <c r="K29" s="196"/>
      <c r="L29" s="196"/>
      <c r="M29" s="196"/>
      <c r="N29" s="196"/>
      <c r="O29" s="196"/>
      <c r="P29" s="196"/>
      <c r="Q29" s="196"/>
      <c r="R29" s="30"/>
      <c r="S29" s="30"/>
      <c r="T29" s="30"/>
      <c r="U29" s="31"/>
      <c r="V29" s="56"/>
      <c r="W29" s="56"/>
      <c r="X29" s="56"/>
      <c r="Y29" s="32"/>
      <c r="AA29" s="25"/>
      <c r="AB29" s="25"/>
    </row>
    <row r="30" spans="1:58" ht="31.5" customHeight="1">
      <c r="C30" s="196"/>
      <c r="D30" s="196"/>
      <c r="E30" s="196"/>
      <c r="F30" s="196"/>
      <c r="G30" s="196"/>
      <c r="H30" s="196"/>
      <c r="I30" s="196"/>
      <c r="J30" s="196"/>
      <c r="K30" s="196"/>
      <c r="L30" s="196"/>
      <c r="M30" s="196"/>
      <c r="N30" s="196"/>
      <c r="O30" s="196"/>
      <c r="P30" s="196"/>
      <c r="Q30" s="196"/>
      <c r="R30" s="30"/>
      <c r="S30" s="30"/>
      <c r="T30" s="30"/>
      <c r="U30" s="31"/>
      <c r="V30" s="33"/>
      <c r="W30" s="33"/>
      <c r="X30" s="33"/>
      <c r="Y30" s="32"/>
      <c r="Z30" s="61"/>
      <c r="AA30" s="62"/>
      <c r="AB30" s="62"/>
      <c r="AC30" s="67"/>
      <c r="AD30" s="68"/>
      <c r="AJ30" s="79"/>
      <c r="AK30" s="79"/>
      <c r="AL30" s="79"/>
      <c r="AM30" s="79"/>
      <c r="AN30" s="79"/>
      <c r="AO30" s="79"/>
      <c r="AP30" s="79"/>
    </row>
    <row r="31" spans="1:58" ht="8.4" customHeight="1">
      <c r="Z31" s="61"/>
      <c r="AA31" s="61"/>
      <c r="AB31" s="61"/>
      <c r="AC31" s="67"/>
      <c r="AD31" s="68"/>
      <c r="AE31" s="70"/>
      <c r="AF31" s="70"/>
      <c r="AG31" s="70"/>
      <c r="AH31" s="70"/>
      <c r="AI31" s="70"/>
      <c r="AJ31" s="79"/>
      <c r="AK31" s="79"/>
    </row>
    <row r="32" spans="1:58" ht="18" customHeight="1">
      <c r="C32" s="201" t="s">
        <v>725</v>
      </c>
      <c r="D32" s="202"/>
      <c r="E32" s="92"/>
      <c r="F32" s="93"/>
      <c r="G32" s="93"/>
      <c r="H32" s="96"/>
      <c r="I32" s="224" t="s">
        <v>726</v>
      </c>
      <c r="J32" s="209"/>
      <c r="K32" s="208" t="s">
        <v>816</v>
      </c>
      <c r="L32" s="209"/>
      <c r="M32" s="92"/>
      <c r="N32" s="100"/>
      <c r="O32" s="100"/>
      <c r="P32" s="102"/>
      <c r="Q32" s="92"/>
      <c r="R32" s="93"/>
      <c r="S32" s="93"/>
      <c r="T32" s="34"/>
      <c r="Z32" s="61"/>
      <c r="AA32" s="61"/>
      <c r="AB32" s="61"/>
      <c r="AC32" s="67"/>
      <c r="AD32" s="68"/>
      <c r="AE32" s="70"/>
      <c r="AF32" s="70"/>
      <c r="AG32" s="70"/>
      <c r="AH32" s="70"/>
      <c r="AI32" s="70"/>
      <c r="AJ32" s="79"/>
      <c r="AK32" s="79"/>
    </row>
    <row r="33" spans="2:37" ht="18" customHeight="1">
      <c r="C33" s="203"/>
      <c r="D33" s="204"/>
      <c r="E33" s="94"/>
      <c r="F33" s="95"/>
      <c r="G33" s="95"/>
      <c r="H33" s="97"/>
      <c r="I33" s="98" t="s">
        <v>727</v>
      </c>
      <c r="J33" s="99"/>
      <c r="K33" s="106" t="s">
        <v>817</v>
      </c>
      <c r="L33" s="107"/>
      <c r="M33" s="94"/>
      <c r="N33" s="101"/>
      <c r="O33" s="101"/>
      <c r="P33" s="103"/>
      <c r="Q33" s="94"/>
      <c r="R33" s="95"/>
      <c r="S33" s="95"/>
      <c r="T33" s="58" t="s">
        <v>728</v>
      </c>
      <c r="Z33" s="61"/>
      <c r="AA33" s="61"/>
      <c r="AB33" s="61"/>
      <c r="AC33" s="67"/>
      <c r="AD33" s="68"/>
      <c r="AE33" s="70"/>
      <c r="AF33" s="70"/>
      <c r="AG33" s="70"/>
      <c r="AH33" s="70"/>
      <c r="AI33" s="70"/>
      <c r="AJ33" s="79"/>
      <c r="AK33" s="79"/>
    </row>
    <row r="34" spans="2:37" ht="18.75" customHeight="1">
      <c r="C34" s="203"/>
      <c r="D34" s="205"/>
      <c r="E34" s="210" t="s">
        <v>729</v>
      </c>
      <c r="F34" s="211"/>
      <c r="G34" s="212"/>
      <c r="H34" s="218" t="s">
        <v>730</v>
      </c>
      <c r="I34" s="220"/>
      <c r="J34" s="222"/>
      <c r="K34" s="213"/>
      <c r="L34" s="104" t="s">
        <v>731</v>
      </c>
      <c r="M34" s="105"/>
      <c r="N34" s="216"/>
      <c r="O34" s="100"/>
      <c r="P34" s="100"/>
      <c r="Q34" s="100"/>
      <c r="R34" s="100"/>
      <c r="S34" s="100"/>
      <c r="T34" s="213"/>
      <c r="Z34" s="61"/>
      <c r="AA34" s="61"/>
      <c r="AB34" s="61"/>
      <c r="AC34" s="67"/>
      <c r="AD34" s="68"/>
      <c r="AE34" s="70"/>
      <c r="AF34" s="70"/>
      <c r="AG34" s="70"/>
      <c r="AH34" s="70"/>
      <c r="AI34" s="70"/>
      <c r="AJ34" s="79"/>
      <c r="AK34" s="79"/>
    </row>
    <row r="35" spans="2:37" ht="18.75" customHeight="1">
      <c r="C35" s="206"/>
      <c r="D35" s="207"/>
      <c r="E35" s="106" t="s">
        <v>732</v>
      </c>
      <c r="F35" s="215"/>
      <c r="G35" s="215"/>
      <c r="H35" s="219"/>
      <c r="I35" s="221"/>
      <c r="J35" s="223"/>
      <c r="K35" s="214"/>
      <c r="L35" s="106"/>
      <c r="M35" s="107"/>
      <c r="N35" s="217"/>
      <c r="O35" s="101"/>
      <c r="P35" s="101"/>
      <c r="Q35" s="101"/>
      <c r="R35" s="101"/>
      <c r="S35" s="101"/>
      <c r="T35" s="214"/>
      <c r="Z35" s="61"/>
      <c r="AA35" s="61"/>
      <c r="AB35" s="61"/>
      <c r="AC35" s="67"/>
      <c r="AD35" s="68"/>
      <c r="AE35" s="70"/>
      <c r="AF35" s="70"/>
      <c r="AG35" s="70"/>
      <c r="AH35" s="70"/>
      <c r="AI35" s="70"/>
      <c r="AJ35" s="79"/>
      <c r="AK35" s="79"/>
    </row>
    <row r="36" spans="2:37" ht="18.75" customHeight="1">
      <c r="C36" s="230" t="s">
        <v>733</v>
      </c>
      <c r="D36" s="230"/>
      <c r="E36" s="230"/>
      <c r="F36" s="104" t="s">
        <v>734</v>
      </c>
      <c r="G36" s="105"/>
      <c r="H36" s="92"/>
      <c r="I36" s="93"/>
      <c r="J36" s="93"/>
      <c r="K36" s="96"/>
      <c r="L36" s="231" t="s">
        <v>735</v>
      </c>
      <c r="M36" s="92"/>
      <c r="N36" s="93"/>
      <c r="O36" s="93"/>
      <c r="P36" s="93"/>
      <c r="Q36" s="93"/>
      <c r="R36" s="93"/>
      <c r="S36" s="93"/>
      <c r="T36" s="96"/>
      <c r="V36" s="121" t="s">
        <v>4513</v>
      </c>
      <c r="W36" s="121"/>
      <c r="X36" s="121"/>
      <c r="Y36" s="121"/>
      <c r="Z36" s="61"/>
      <c r="AA36" s="61"/>
      <c r="AB36" s="61"/>
      <c r="AC36" s="67"/>
      <c r="AD36" s="68"/>
      <c r="AE36" s="70"/>
      <c r="AF36" s="70"/>
      <c r="AG36" s="70"/>
      <c r="AH36" s="70"/>
      <c r="AI36" s="70"/>
      <c r="AJ36" s="79"/>
      <c r="AK36" s="79"/>
    </row>
    <row r="37" spans="2:37" ht="18.75" customHeight="1">
      <c r="C37" s="230"/>
      <c r="D37" s="230"/>
      <c r="E37" s="230"/>
      <c r="F37" s="106"/>
      <c r="G37" s="107"/>
      <c r="H37" s="94"/>
      <c r="I37" s="95"/>
      <c r="J37" s="95"/>
      <c r="K37" s="97"/>
      <c r="L37" s="231"/>
      <c r="M37" s="94"/>
      <c r="N37" s="95"/>
      <c r="O37" s="95"/>
      <c r="P37" s="95"/>
      <c r="Q37" s="95"/>
      <c r="R37" s="95"/>
      <c r="S37" s="95"/>
      <c r="T37" s="97"/>
      <c r="V37" s="111" t="s">
        <v>736</v>
      </c>
      <c r="W37" s="111"/>
      <c r="X37" s="126" t="s">
        <v>737</v>
      </c>
      <c r="Y37" s="114"/>
      <c r="Z37" s="61"/>
      <c r="AA37" s="61"/>
      <c r="AB37" s="61"/>
      <c r="AC37" s="67"/>
      <c r="AD37" s="68"/>
      <c r="AE37" s="70"/>
      <c r="AF37" s="70"/>
      <c r="AG37" s="70"/>
      <c r="AH37" s="70"/>
      <c r="AI37" s="70"/>
      <c r="AJ37" s="79"/>
      <c r="AK37" s="79"/>
    </row>
    <row r="38" spans="2:37" ht="20.100000000000001" customHeight="1">
      <c r="C38" s="208" t="s">
        <v>738</v>
      </c>
      <c r="D38" s="224"/>
      <c r="E38" s="209"/>
      <c r="F38" s="225"/>
      <c r="G38" s="226"/>
      <c r="H38" s="226"/>
      <c r="I38" s="226"/>
      <c r="J38" s="226"/>
      <c r="K38" s="226"/>
      <c r="L38" s="226"/>
      <c r="M38" s="226"/>
      <c r="N38" s="226"/>
      <c r="O38" s="226"/>
      <c r="P38" s="226"/>
      <c r="Q38" s="226"/>
      <c r="R38" s="226"/>
      <c r="S38" s="226"/>
      <c r="T38" s="35"/>
      <c r="V38" s="141"/>
      <c r="W38" s="143"/>
      <c r="X38" s="141"/>
      <c r="Y38" s="143"/>
      <c r="Z38" s="61"/>
      <c r="AA38" s="61"/>
      <c r="AB38" s="61"/>
      <c r="AC38" s="67"/>
      <c r="AD38" s="68"/>
      <c r="AE38" s="70"/>
      <c r="AF38" s="70"/>
      <c r="AG38" s="70"/>
      <c r="AH38" s="70"/>
      <c r="AI38" s="70"/>
      <c r="AJ38" s="79"/>
      <c r="AK38" s="79"/>
    </row>
    <row r="39" spans="2:37" ht="27.9" customHeight="1">
      <c r="C39" s="227" t="s">
        <v>739</v>
      </c>
      <c r="D39" s="98"/>
      <c r="E39" s="99"/>
      <c r="F39" s="228"/>
      <c r="G39" s="229"/>
      <c r="H39" s="229"/>
      <c r="I39" s="229"/>
      <c r="J39" s="229"/>
      <c r="K39" s="229"/>
      <c r="L39" s="229"/>
      <c r="M39" s="229"/>
      <c r="N39" s="229"/>
      <c r="O39" s="229"/>
      <c r="P39" s="229"/>
      <c r="Q39" s="229"/>
      <c r="R39" s="229"/>
      <c r="S39" s="229"/>
      <c r="T39" s="59" t="s">
        <v>740</v>
      </c>
      <c r="V39" s="144"/>
      <c r="W39" s="145"/>
      <c r="X39" s="144"/>
      <c r="Y39" s="145"/>
      <c r="Z39" s="61"/>
      <c r="AA39" s="61"/>
      <c r="AB39" s="61"/>
      <c r="AC39" s="67"/>
      <c r="AD39" s="68"/>
      <c r="AE39" s="70"/>
      <c r="AF39" s="70"/>
      <c r="AG39" s="70"/>
      <c r="AH39" s="70"/>
      <c r="AI39" s="70"/>
      <c r="AJ39" s="79"/>
      <c r="AK39" s="79"/>
    </row>
    <row r="40" spans="2:37" ht="9.9" customHeight="1">
      <c r="B40" s="36"/>
      <c r="C40" s="36"/>
      <c r="D40" s="36"/>
      <c r="E40" s="36"/>
      <c r="F40" s="36"/>
      <c r="G40" s="36"/>
      <c r="H40" s="36"/>
      <c r="I40" s="36"/>
      <c r="J40" s="36"/>
      <c r="K40" s="36"/>
      <c r="L40" s="36"/>
      <c r="M40" s="36"/>
      <c r="N40" s="36"/>
      <c r="O40" s="36"/>
      <c r="P40" s="36"/>
      <c r="Q40" s="36"/>
      <c r="R40" s="36"/>
      <c r="S40" s="36"/>
      <c r="T40" s="36"/>
      <c r="U40" s="36"/>
      <c r="V40" s="36"/>
      <c r="W40" s="36"/>
      <c r="X40" s="36"/>
      <c r="Y40" s="36"/>
      <c r="Z40" s="61"/>
      <c r="AA40" s="61"/>
      <c r="AB40" s="61"/>
      <c r="AC40" s="67"/>
      <c r="AD40" s="68"/>
      <c r="AE40" s="70"/>
      <c r="AF40" s="70"/>
      <c r="AG40" s="70"/>
      <c r="AH40" s="70"/>
      <c r="AI40" s="70"/>
      <c r="AJ40" s="79"/>
      <c r="AK40" s="79"/>
    </row>
    <row r="41" spans="2:37" ht="9.9" customHeight="1">
      <c r="Z41" s="61"/>
      <c r="AA41" s="61"/>
      <c r="AB41" s="61"/>
      <c r="AC41" s="67"/>
      <c r="AD41" s="68"/>
      <c r="AE41" s="70"/>
      <c r="AF41" s="70"/>
      <c r="AG41" s="70"/>
      <c r="AH41" s="70"/>
      <c r="AI41" s="70"/>
      <c r="AJ41" s="79"/>
      <c r="AK41" s="79"/>
    </row>
    <row r="42" spans="2:37" ht="21.6" customHeight="1">
      <c r="C42" s="20" t="s">
        <v>741</v>
      </c>
      <c r="F42" s="20" t="s">
        <v>4510</v>
      </c>
      <c r="Z42" s="61"/>
      <c r="AA42" s="61"/>
      <c r="AB42" s="61"/>
      <c r="AC42" s="67"/>
      <c r="AD42" s="68"/>
      <c r="AE42" s="70"/>
      <c r="AF42" s="70"/>
      <c r="AG42" s="70"/>
      <c r="AH42" s="70"/>
      <c r="AI42" s="70"/>
      <c r="AJ42" s="79"/>
      <c r="AK42" s="79"/>
    </row>
    <row r="43" spans="2:37" ht="21.6" customHeight="1">
      <c r="C43" s="20" t="s">
        <v>742</v>
      </c>
      <c r="F43" s="20" t="s">
        <v>4512</v>
      </c>
      <c r="Z43" s="61"/>
      <c r="AA43" s="61"/>
      <c r="AB43" s="61"/>
      <c r="AC43" s="67"/>
      <c r="AD43" s="68"/>
      <c r="AE43" s="70"/>
      <c r="AF43" s="70"/>
      <c r="AG43" s="70"/>
      <c r="AH43" s="70"/>
      <c r="AI43" s="70"/>
      <c r="AJ43" s="79"/>
      <c r="AK43" s="79"/>
    </row>
    <row r="44" spans="2:37" ht="21.6" customHeight="1"/>
  </sheetData>
  <sheetProtection algorithmName="SHA-512" hashValue="//8eDeJxsf1Je7SNybX/b8l/C/ZV2UZ1ycabOisx4dXNkLtrwrBRhaW+qQEnVWZLl3v4sV6Bnkg5KYvwOo0hbg==" saltValue="S9Kpa0y9p3kENlEQhCKixA==" spinCount="100000" sheet="1" selectLockedCells="1"/>
  <customSheetViews>
    <customSheetView guid="{9A9C34E2-FC5B-447D-964F-FDE6053D477E}" showPageBreaks="1" printArea="1" topLeftCell="S1">
      <pane ySplit="13" topLeftCell="A16" activePane="bottomLeft" state="frozen"/>
      <selection pane="bottomLeft" activeCell="AF24" sqref="AF24"/>
      <colBreaks count="1" manualBreakCount="1">
        <brk id="25" max="41" man="1"/>
      </colBreaks>
      <pageMargins left="0.31496062992125984" right="0.31496062992125984" top="0.55118110236220474" bottom="0.55118110236220474" header="0.31496062992125984" footer="0.31496062992125984"/>
      <printOptions horizontalCentered="1"/>
      <pageSetup paperSize="9" scale="81" orientation="portrait" r:id="rId1"/>
      <headerFooter>
        <oddFooter>&amp;C&amp;P/&amp;N&amp;R中電_001</oddFooter>
      </headerFooter>
    </customSheetView>
    <customSheetView guid="{EABB9532-AF77-482E-B642-345C1A8FFEC6}" showPageBreaks="1" printArea="1" view="pageBreakPreview">
      <pane ySplit="13" topLeftCell="A16" activePane="bottomLeft" state="frozen"/>
      <selection pane="bottomLeft" activeCell="AD7" sqref="AD7"/>
      <colBreaks count="1" manualBreakCount="1">
        <brk id="25" max="41" man="1"/>
      </colBreaks>
      <pageMargins left="0.31496062992125984" right="0.31496062992125984" top="0.55118110236220474" bottom="0.55118110236220474" header="0.31496062992125984" footer="0.31496062992125984"/>
      <printOptions horizontalCentered="1"/>
      <pageSetup paperSize="9" scale="81" orientation="portrait" r:id="rId2"/>
      <headerFooter>
        <oddFooter>&amp;C&amp;P/&amp;N&amp;R中電_001</oddFooter>
      </headerFooter>
    </customSheetView>
    <customSheetView guid="{96F48D94-D6AF-4B30-9F89-D539981DEE65}" showPageBreaks="1" printArea="1" view="pageBreakPreview">
      <pane ySplit="15" topLeftCell="A16" activePane="bottomLeft" state="frozen"/>
      <selection pane="bottomLeft" activeCell="AD7" sqref="AD7"/>
      <colBreaks count="1" manualBreakCount="1">
        <brk id="25" max="41" man="1"/>
      </colBreaks>
      <pageMargins left="0.31496062992125984" right="0.31496062992125984" top="0.55118110236220474" bottom="0.55118110236220474" header="0.31496062992125984" footer="0.31496062992125984"/>
      <printOptions horizontalCentered="1"/>
      <pageSetup paperSize="9" scale="81" orientation="portrait" r:id="rId3"/>
      <headerFooter>
        <oddFooter>&amp;C&amp;P/&amp;N&amp;R中電_001</oddFooter>
      </headerFooter>
    </customSheetView>
  </customSheetViews>
  <mergeCells count="181">
    <mergeCell ref="V36:Y36"/>
    <mergeCell ref="V37:W37"/>
    <mergeCell ref="X37:Y37"/>
    <mergeCell ref="C38:E38"/>
    <mergeCell ref="F38:S38"/>
    <mergeCell ref="V38:W39"/>
    <mergeCell ref="X38:Y39"/>
    <mergeCell ref="C39:E39"/>
    <mergeCell ref="F39:S39"/>
    <mergeCell ref="C36:E37"/>
    <mergeCell ref="F36:G37"/>
    <mergeCell ref="H36:K37"/>
    <mergeCell ref="L36:L37"/>
    <mergeCell ref="M36:T37"/>
    <mergeCell ref="C28:Q30"/>
    <mergeCell ref="R28:T28"/>
    <mergeCell ref="U28:X28"/>
    <mergeCell ref="C32:D35"/>
    <mergeCell ref="K32:L32"/>
    <mergeCell ref="K33:L33"/>
    <mergeCell ref="E34:G34"/>
    <mergeCell ref="T34:T35"/>
    <mergeCell ref="E35:G35"/>
    <mergeCell ref="N34:N35"/>
    <mergeCell ref="O34:O35"/>
    <mergeCell ref="P34:P35"/>
    <mergeCell ref="Q34:Q35"/>
    <mergeCell ref="R34:R35"/>
    <mergeCell ref="S34:S35"/>
    <mergeCell ref="H34:H35"/>
    <mergeCell ref="I34:I35"/>
    <mergeCell ref="J34:J35"/>
    <mergeCell ref="K34:K35"/>
    <mergeCell ref="I32:J32"/>
    <mergeCell ref="R26:S26"/>
    <mergeCell ref="U26:X26"/>
    <mergeCell ref="C27:E27"/>
    <mergeCell ref="F27:G27"/>
    <mergeCell ref="H27:I27"/>
    <mergeCell ref="J27:K27"/>
    <mergeCell ref="L27:N27"/>
    <mergeCell ref="O27:Q27"/>
    <mergeCell ref="R27:S27"/>
    <mergeCell ref="U27:X27"/>
    <mergeCell ref="C26:E26"/>
    <mergeCell ref="F26:G26"/>
    <mergeCell ref="H26:I26"/>
    <mergeCell ref="J26:K26"/>
    <mergeCell ref="L26:N26"/>
    <mergeCell ref="O26:Q26"/>
    <mergeCell ref="R24:S24"/>
    <mergeCell ref="U24:X24"/>
    <mergeCell ref="C25:E25"/>
    <mergeCell ref="F25:G25"/>
    <mergeCell ref="H25:I25"/>
    <mergeCell ref="J25:K25"/>
    <mergeCell ref="L25:N25"/>
    <mergeCell ref="O25:Q25"/>
    <mergeCell ref="R25:S25"/>
    <mergeCell ref="U25:X25"/>
    <mergeCell ref="C24:E24"/>
    <mergeCell ref="F24:G24"/>
    <mergeCell ref="H24:I24"/>
    <mergeCell ref="J24:K24"/>
    <mergeCell ref="L24:N24"/>
    <mergeCell ref="O24:Q24"/>
    <mergeCell ref="R22:S22"/>
    <mergeCell ref="U22:X22"/>
    <mergeCell ref="C23:E23"/>
    <mergeCell ref="F23:G23"/>
    <mergeCell ref="H23:I23"/>
    <mergeCell ref="J23:K23"/>
    <mergeCell ref="L23:N23"/>
    <mergeCell ref="O23:Q23"/>
    <mergeCell ref="R23:S23"/>
    <mergeCell ref="U23:X23"/>
    <mergeCell ref="C22:E22"/>
    <mergeCell ref="F22:G22"/>
    <mergeCell ref="H22:I22"/>
    <mergeCell ref="J22:K22"/>
    <mergeCell ref="L22:N22"/>
    <mergeCell ref="O22:Q22"/>
    <mergeCell ref="R20:S20"/>
    <mergeCell ref="U20:X20"/>
    <mergeCell ref="C21:E21"/>
    <mergeCell ref="F21:G21"/>
    <mergeCell ref="H21:I21"/>
    <mergeCell ref="J21:K21"/>
    <mergeCell ref="L21:N21"/>
    <mergeCell ref="O21:Q21"/>
    <mergeCell ref="R21:S21"/>
    <mergeCell ref="U21:X21"/>
    <mergeCell ref="C20:E20"/>
    <mergeCell ref="F20:G20"/>
    <mergeCell ref="H20:I20"/>
    <mergeCell ref="J20:K20"/>
    <mergeCell ref="L20:N20"/>
    <mergeCell ref="O20:Q20"/>
    <mergeCell ref="C19:E19"/>
    <mergeCell ref="F19:G19"/>
    <mergeCell ref="H19:I19"/>
    <mergeCell ref="J19:K19"/>
    <mergeCell ref="L19:N19"/>
    <mergeCell ref="O19:Q19"/>
    <mergeCell ref="R19:S19"/>
    <mergeCell ref="U19:X19"/>
    <mergeCell ref="C18:E18"/>
    <mergeCell ref="F18:G18"/>
    <mergeCell ref="H18:I18"/>
    <mergeCell ref="J18:K18"/>
    <mergeCell ref="L18:N18"/>
    <mergeCell ref="O18:Q18"/>
    <mergeCell ref="C17:E17"/>
    <mergeCell ref="F17:G17"/>
    <mergeCell ref="H17:I17"/>
    <mergeCell ref="J17:K17"/>
    <mergeCell ref="L17:N17"/>
    <mergeCell ref="O17:Q17"/>
    <mergeCell ref="R17:S17"/>
    <mergeCell ref="U17:X17"/>
    <mergeCell ref="R18:S18"/>
    <mergeCell ref="U18:X18"/>
    <mergeCell ref="U14:Y15"/>
    <mergeCell ref="C16:E16"/>
    <mergeCell ref="F16:G16"/>
    <mergeCell ref="H16:I16"/>
    <mergeCell ref="J16:K16"/>
    <mergeCell ref="L16:N16"/>
    <mergeCell ref="O16:Q16"/>
    <mergeCell ref="R16:S16"/>
    <mergeCell ref="U16:X16"/>
    <mergeCell ref="J12:K13"/>
    <mergeCell ref="L12:N13"/>
    <mergeCell ref="O12:Q13"/>
    <mergeCell ref="R12:T13"/>
    <mergeCell ref="B14:B15"/>
    <mergeCell ref="C14:E15"/>
    <mergeCell ref="F14:G15"/>
    <mergeCell ref="H14:I15"/>
    <mergeCell ref="J14:K15"/>
    <mergeCell ref="L14:N15"/>
    <mergeCell ref="O14:Q15"/>
    <mergeCell ref="R14:S15"/>
    <mergeCell ref="T14:T15"/>
    <mergeCell ref="AB3:AF3"/>
    <mergeCell ref="AE5:AF6"/>
    <mergeCell ref="C6:F7"/>
    <mergeCell ref="G6:J6"/>
    <mergeCell ref="K6:W6"/>
    <mergeCell ref="G7:J7"/>
    <mergeCell ref="K7:U7"/>
    <mergeCell ref="V7:W7"/>
    <mergeCell ref="C8:F8"/>
    <mergeCell ref="G8:L8"/>
    <mergeCell ref="M8:Q8"/>
    <mergeCell ref="R8:U8"/>
    <mergeCell ref="V8:W8"/>
    <mergeCell ref="Q32:S33"/>
    <mergeCell ref="E32:H33"/>
    <mergeCell ref="I33:J33"/>
    <mergeCell ref="M32:M33"/>
    <mergeCell ref="N32:N33"/>
    <mergeCell ref="O32:O33"/>
    <mergeCell ref="P32:P33"/>
    <mergeCell ref="L34:M35"/>
    <mergeCell ref="B3:Y4"/>
    <mergeCell ref="C10:F10"/>
    <mergeCell ref="G10:H10"/>
    <mergeCell ref="I10:L10"/>
    <mergeCell ref="M10:O10"/>
    <mergeCell ref="Q10:T10"/>
    <mergeCell ref="U10:V10"/>
    <mergeCell ref="C11:G11"/>
    <mergeCell ref="H11:I11"/>
    <mergeCell ref="J11:N11"/>
    <mergeCell ref="O11:P11"/>
    <mergeCell ref="R11:T11"/>
    <mergeCell ref="U11:Y13"/>
    <mergeCell ref="C12:E13"/>
    <mergeCell ref="F12:G13"/>
    <mergeCell ref="H12:I13"/>
  </mergeCells>
  <phoneticPr fontId="4"/>
  <conditionalFormatting sqref="AD5">
    <cfRule type="duplicateValues" dxfId="13" priority="2"/>
    <cfRule type="expression" dxfId="12" priority="3">
      <formula>$J5</formula>
    </cfRule>
  </conditionalFormatting>
  <conditionalFormatting sqref="AD5:AD6">
    <cfRule type="containsBlanks" dxfId="11" priority="1">
      <formula>LEN(TRIM(AD5))=0</formula>
    </cfRule>
  </conditionalFormatting>
  <conditionalFormatting sqref="AD6">
    <cfRule type="duplicateValues" dxfId="10" priority="4"/>
    <cfRule type="expression" dxfId="9" priority="5">
      <formula>$J6</formula>
    </cfRule>
  </conditionalFormatting>
  <printOptions horizontalCentered="1"/>
  <pageMargins left="0.31496062992125984" right="0.31496062992125984" top="0.55118110236220474" bottom="0.55118110236220474" header="0.31496062992125984" footer="0.31496062992125984"/>
  <pageSetup paperSize="9" scale="81" orientation="portrait" r:id="rId4"/>
  <headerFooter>
    <oddFooter>&amp;C&amp;P/&amp;N&amp;R中電_002</oddFooter>
  </headerFooter>
  <colBreaks count="1" manualBreakCount="1">
    <brk id="25" max="41" man="1"/>
  </colBreaks>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6B8C-641D-413C-A69F-F6900A9B9E7D}">
  <sheetPr filterMode="1">
    <tabColor rgb="FFFF0000"/>
    <pageSetUpPr fitToPage="1"/>
  </sheetPr>
  <dimension ref="A1:Q1251"/>
  <sheetViews>
    <sheetView zoomScale="80" zoomScaleNormal="80" workbookViewId="0">
      <pane xSplit="6" ySplit="3" topLeftCell="N31" activePane="bottomRight" state="frozen"/>
      <selection pane="topRight" activeCell="G1" sqref="G1"/>
      <selection pane="bottomLeft" activeCell="A4" sqref="A4"/>
      <selection pane="bottomRight" activeCell="B1" sqref="B1"/>
    </sheetView>
  </sheetViews>
  <sheetFormatPr defaultColWidth="9" defaultRowHeight="18" outlineLevelCol="1"/>
  <cols>
    <col min="1" max="1" width="7.8984375" customWidth="1"/>
    <col min="2" max="2" width="34" customWidth="1" outlineLevel="1"/>
    <col min="3" max="3" width="34" customWidth="1"/>
    <col min="4" max="4" width="13.09765625" customWidth="1"/>
    <col min="5" max="5" width="9" customWidth="1"/>
    <col min="6" max="6" width="29.8984375" style="15" customWidth="1"/>
    <col min="7" max="7" width="11.5" style="1" bestFit="1" customWidth="1"/>
    <col min="8" max="8" width="8" bestFit="1" customWidth="1"/>
    <col min="9" max="9" width="10.3984375" bestFit="1" customWidth="1"/>
    <col min="10" max="10" width="9.69921875" customWidth="1"/>
    <col min="11" max="14" width="9.69921875" customWidth="1" outlineLevel="1"/>
    <col min="15" max="15" width="13" style="40" customWidth="1" outlineLevel="1"/>
    <col min="16" max="16" width="9.69921875" customWidth="1" outlineLevel="1"/>
    <col min="17" max="17" width="9.69921875" style="18" customWidth="1"/>
  </cols>
  <sheetData>
    <row r="1" spans="1:17" ht="18.600000000000001" thickBot="1">
      <c r="B1" s="1">
        <v>45900</v>
      </c>
      <c r="C1">
        <v>2</v>
      </c>
      <c r="D1">
        <v>3</v>
      </c>
      <c r="E1">
        <v>4</v>
      </c>
      <c r="F1" s="15">
        <v>5</v>
      </c>
      <c r="G1">
        <v>6</v>
      </c>
      <c r="H1">
        <v>7</v>
      </c>
      <c r="I1">
        <v>8</v>
      </c>
      <c r="J1">
        <v>9</v>
      </c>
      <c r="K1">
        <v>10</v>
      </c>
      <c r="L1">
        <v>11</v>
      </c>
      <c r="M1">
        <v>12</v>
      </c>
      <c r="N1">
        <v>13</v>
      </c>
      <c r="O1">
        <v>14</v>
      </c>
      <c r="P1">
        <v>15</v>
      </c>
      <c r="Q1" s="50"/>
    </row>
    <row r="2" spans="1:17">
      <c r="A2" s="2"/>
      <c r="B2" s="3"/>
      <c r="C2" s="3"/>
      <c r="D2" s="4"/>
      <c r="E2" s="4"/>
      <c r="F2" s="37"/>
      <c r="G2" s="5"/>
      <c r="H2" s="4"/>
      <c r="I2" s="4"/>
      <c r="J2" s="4"/>
      <c r="K2" s="4"/>
      <c r="L2" s="4"/>
      <c r="M2" s="4"/>
      <c r="N2" s="4"/>
      <c r="O2" s="41"/>
      <c r="P2" s="4"/>
      <c r="Q2" s="51"/>
    </row>
    <row r="3" spans="1:17">
      <c r="A3" s="6" t="s">
        <v>0</v>
      </c>
      <c r="B3" s="7" t="s">
        <v>762</v>
      </c>
      <c r="C3" s="7" t="s">
        <v>1</v>
      </c>
      <c r="D3" s="16" t="s">
        <v>2</v>
      </c>
      <c r="E3" s="9" t="s">
        <v>3</v>
      </c>
      <c r="F3" s="16" t="s">
        <v>4</v>
      </c>
      <c r="G3" s="10" t="s">
        <v>5</v>
      </c>
      <c r="H3" s="8" t="s">
        <v>6</v>
      </c>
      <c r="I3" s="8" t="s">
        <v>7</v>
      </c>
      <c r="J3" s="8" t="s">
        <v>8</v>
      </c>
      <c r="K3" s="9" t="s">
        <v>698</v>
      </c>
      <c r="L3" s="38" t="s">
        <v>699</v>
      </c>
      <c r="M3" s="8" t="s">
        <v>700</v>
      </c>
      <c r="N3" s="8" t="s">
        <v>701</v>
      </c>
      <c r="O3" s="42" t="s">
        <v>702</v>
      </c>
      <c r="P3" s="16" t="s">
        <v>779</v>
      </c>
      <c r="Q3" s="11" t="s">
        <v>9</v>
      </c>
    </row>
    <row r="4" spans="1:17" hidden="1">
      <c r="A4" s="6">
        <v>1</v>
      </c>
      <c r="B4" s="12" t="str">
        <f>C4&amp;D4</f>
        <v>07-1267-7850-9510-2000-0000-0013f8671n7925</v>
      </c>
      <c r="C4" s="12" t="s">
        <v>891</v>
      </c>
      <c r="D4" s="16" t="s">
        <v>892</v>
      </c>
      <c r="E4" s="9" t="s">
        <v>893</v>
      </c>
      <c r="F4" s="16" t="s">
        <v>11</v>
      </c>
      <c r="G4" s="10">
        <v>42303</v>
      </c>
      <c r="H4" s="13">
        <v>182</v>
      </c>
      <c r="I4" s="8" t="s">
        <v>12</v>
      </c>
      <c r="J4" s="8" t="s">
        <v>13</v>
      </c>
      <c r="K4" s="8" t="s">
        <v>780</v>
      </c>
      <c r="L4" s="8" t="s">
        <v>781</v>
      </c>
      <c r="M4" s="8" t="s">
        <v>782</v>
      </c>
      <c r="N4" s="8" t="s">
        <v>783</v>
      </c>
      <c r="O4" s="43">
        <v>42303</v>
      </c>
      <c r="P4" s="8">
        <f>DATEDIF(O4,$B$1,"Y")</f>
        <v>9</v>
      </c>
      <c r="Q4" s="14"/>
    </row>
    <row r="5" spans="1:17" hidden="1">
      <c r="A5" s="6">
        <v>2</v>
      </c>
      <c r="B5" s="12" t="str">
        <f t="shared" ref="B5:B68" si="0">C5&amp;D5</f>
        <v>07-0130-4990-0710-2000-0000-0018m9340n0017</v>
      </c>
      <c r="C5" s="12" t="s">
        <v>894</v>
      </c>
      <c r="D5" s="16" t="s">
        <v>895</v>
      </c>
      <c r="E5" s="9" t="s">
        <v>896</v>
      </c>
      <c r="F5" s="16" t="s">
        <v>14</v>
      </c>
      <c r="G5" s="10">
        <v>42234</v>
      </c>
      <c r="H5" s="13">
        <v>17.425000000000001</v>
      </c>
      <c r="I5" s="8" t="s">
        <v>15</v>
      </c>
      <c r="J5" s="8" t="s">
        <v>16</v>
      </c>
      <c r="K5" s="8" t="s">
        <v>780</v>
      </c>
      <c r="L5" s="8" t="s">
        <v>784</v>
      </c>
      <c r="M5" s="8" t="s">
        <v>813</v>
      </c>
      <c r="N5" s="8" t="s">
        <v>786</v>
      </c>
      <c r="O5" s="43">
        <v>42234</v>
      </c>
      <c r="P5" s="8">
        <f>DATEDIF(O5,$B$1,"Y")</f>
        <v>10</v>
      </c>
      <c r="Q5" s="14"/>
    </row>
    <row r="6" spans="1:17" hidden="1">
      <c r="A6" s="6">
        <v>3</v>
      </c>
      <c r="B6" s="12" t="str">
        <f t="shared" si="0"/>
        <v>07-0130-4989-9610-2000-0000-0018k9340x0916</v>
      </c>
      <c r="C6" s="12" t="s">
        <v>897</v>
      </c>
      <c r="D6" s="16" t="s">
        <v>898</v>
      </c>
      <c r="E6" s="9" t="s">
        <v>899</v>
      </c>
      <c r="F6" s="16" t="s">
        <v>14</v>
      </c>
      <c r="G6" s="10">
        <v>42258</v>
      </c>
      <c r="H6" s="13">
        <v>17.015000000000001</v>
      </c>
      <c r="I6" s="8" t="s">
        <v>15</v>
      </c>
      <c r="J6" s="8" t="s">
        <v>16</v>
      </c>
      <c r="K6" s="8" t="s">
        <v>780</v>
      </c>
      <c r="L6" s="8" t="s">
        <v>784</v>
      </c>
      <c r="M6" s="8" t="s">
        <v>813</v>
      </c>
      <c r="N6" s="8" t="s">
        <v>786</v>
      </c>
      <c r="O6" s="43">
        <v>42258</v>
      </c>
      <c r="P6" s="8">
        <f t="shared" ref="P6:P69" si="1">DATEDIF(O6,$B$1,"Y")</f>
        <v>9</v>
      </c>
      <c r="Q6" s="14"/>
    </row>
    <row r="7" spans="1:17" hidden="1">
      <c r="A7" s="6">
        <v>4</v>
      </c>
      <c r="B7" s="12" t="str">
        <f t="shared" si="0"/>
        <v>07-0130-4989-9910-2000-0000-0017k9340x0919</v>
      </c>
      <c r="C7" s="12" t="s">
        <v>900</v>
      </c>
      <c r="D7" s="16" t="s">
        <v>901</v>
      </c>
      <c r="E7" s="9" t="s">
        <v>902</v>
      </c>
      <c r="F7" s="16" t="s">
        <v>14</v>
      </c>
      <c r="G7" s="10">
        <v>42234</v>
      </c>
      <c r="H7" s="13">
        <v>10.66</v>
      </c>
      <c r="I7" s="8" t="s">
        <v>15</v>
      </c>
      <c r="J7" s="8" t="s">
        <v>16</v>
      </c>
      <c r="K7" s="8" t="s">
        <v>780</v>
      </c>
      <c r="L7" s="8" t="s">
        <v>784</v>
      </c>
      <c r="M7" s="8" t="s">
        <v>785</v>
      </c>
      <c r="N7" s="8" t="s">
        <v>786</v>
      </c>
      <c r="O7" s="43">
        <v>42234</v>
      </c>
      <c r="P7" s="8">
        <f t="shared" si="1"/>
        <v>10</v>
      </c>
      <c r="Q7" s="14"/>
    </row>
    <row r="8" spans="1:17" hidden="1">
      <c r="A8" s="6">
        <v>5</v>
      </c>
      <c r="B8" s="12" t="str">
        <f t="shared" si="0"/>
        <v>07-0130-4990-1310-2000-0000-0017m9340n0113</v>
      </c>
      <c r="C8" s="12" t="s">
        <v>903</v>
      </c>
      <c r="D8" s="16" t="s">
        <v>904</v>
      </c>
      <c r="E8" s="9" t="s">
        <v>905</v>
      </c>
      <c r="F8" s="16" t="s">
        <v>14</v>
      </c>
      <c r="G8" s="10">
        <v>42234</v>
      </c>
      <c r="H8" s="13">
        <v>14.35</v>
      </c>
      <c r="I8" s="8" t="s">
        <v>15</v>
      </c>
      <c r="J8" s="8" t="s">
        <v>16</v>
      </c>
      <c r="K8" s="8" t="s">
        <v>780</v>
      </c>
      <c r="L8" s="8" t="s">
        <v>784</v>
      </c>
      <c r="M8" s="8" t="s">
        <v>785</v>
      </c>
      <c r="N8" s="8" t="s">
        <v>786</v>
      </c>
      <c r="O8" s="43">
        <v>42234</v>
      </c>
      <c r="P8" s="8">
        <f>DATEDIF(O8,$B$1,"Y")</f>
        <v>10</v>
      </c>
      <c r="Q8" s="14"/>
    </row>
    <row r="9" spans="1:17" hidden="1">
      <c r="A9" s="6">
        <v>6</v>
      </c>
      <c r="B9" s="12" t="str">
        <f t="shared" si="0"/>
        <v>07-0130-4990-0110-2000-0000-0010m9340n0011</v>
      </c>
      <c r="C9" s="12" t="s">
        <v>906</v>
      </c>
      <c r="D9" s="16" t="s">
        <v>907</v>
      </c>
      <c r="E9" s="9" t="s">
        <v>908</v>
      </c>
      <c r="F9" s="16" t="s">
        <v>14</v>
      </c>
      <c r="G9" s="10">
        <v>42234</v>
      </c>
      <c r="H9" s="13">
        <v>18.45</v>
      </c>
      <c r="I9" s="8" t="s">
        <v>15</v>
      </c>
      <c r="J9" s="8" t="s">
        <v>16</v>
      </c>
      <c r="K9" s="8" t="s">
        <v>780</v>
      </c>
      <c r="L9" s="8" t="s">
        <v>784</v>
      </c>
      <c r="M9" s="8" t="s">
        <v>785</v>
      </c>
      <c r="N9" s="8" t="s">
        <v>786</v>
      </c>
      <c r="O9" s="43">
        <v>42234</v>
      </c>
      <c r="P9" s="8">
        <f t="shared" si="1"/>
        <v>10</v>
      </c>
      <c r="Q9" s="14"/>
    </row>
    <row r="10" spans="1:17" hidden="1">
      <c r="A10" s="6">
        <v>7</v>
      </c>
      <c r="B10" s="12" t="str">
        <f t="shared" si="0"/>
        <v>07-0130-4989-9810-2000-0000-0014k9340x0918</v>
      </c>
      <c r="C10" s="12" t="s">
        <v>909</v>
      </c>
      <c r="D10" s="16" t="s">
        <v>910</v>
      </c>
      <c r="E10" s="9" t="s">
        <v>911</v>
      </c>
      <c r="F10" s="16" t="s">
        <v>14</v>
      </c>
      <c r="G10" s="10">
        <v>42265</v>
      </c>
      <c r="H10" s="13">
        <v>10.08</v>
      </c>
      <c r="I10" s="8" t="s">
        <v>15</v>
      </c>
      <c r="J10" s="8" t="s">
        <v>16</v>
      </c>
      <c r="K10" s="8" t="s">
        <v>780</v>
      </c>
      <c r="L10" s="8" t="s">
        <v>784</v>
      </c>
      <c r="M10" s="8" t="s">
        <v>785</v>
      </c>
      <c r="N10" s="8" t="s">
        <v>786</v>
      </c>
      <c r="O10" s="43">
        <v>42265</v>
      </c>
      <c r="P10" s="8">
        <f t="shared" si="1"/>
        <v>9</v>
      </c>
      <c r="Q10" s="14"/>
    </row>
    <row r="11" spans="1:17" hidden="1">
      <c r="A11" s="6">
        <v>8</v>
      </c>
      <c r="B11" s="12" t="str">
        <f t="shared" si="0"/>
        <v>07-0130-5027-1710-2000-0000-0011c0350v0117</v>
      </c>
      <c r="C11" s="12" t="s">
        <v>912</v>
      </c>
      <c r="D11" s="16" t="s">
        <v>913</v>
      </c>
      <c r="E11" s="9" t="s">
        <v>914</v>
      </c>
      <c r="F11" s="16" t="s">
        <v>14</v>
      </c>
      <c r="G11" s="10">
        <v>42234</v>
      </c>
      <c r="H11" s="13">
        <v>10.25</v>
      </c>
      <c r="I11" s="8" t="s">
        <v>15</v>
      </c>
      <c r="J11" s="8" t="s">
        <v>16</v>
      </c>
      <c r="K11" s="8" t="s">
        <v>780</v>
      </c>
      <c r="L11" s="8" t="s">
        <v>784</v>
      </c>
      <c r="M11" s="8" t="s">
        <v>785</v>
      </c>
      <c r="N11" s="8" t="s">
        <v>786</v>
      </c>
      <c r="O11" s="43">
        <v>42234</v>
      </c>
      <c r="P11" s="8">
        <f t="shared" si="1"/>
        <v>10</v>
      </c>
      <c r="Q11" s="14"/>
    </row>
    <row r="12" spans="1:17" hidden="1">
      <c r="A12" s="6">
        <v>9</v>
      </c>
      <c r="B12" s="12" t="str">
        <f t="shared" si="0"/>
        <v>07-0146-0629-6610-2000-0000-0011c6400x6616</v>
      </c>
      <c r="C12" s="12" t="s">
        <v>915</v>
      </c>
      <c r="D12" s="16" t="s">
        <v>916</v>
      </c>
      <c r="E12" s="9" t="s">
        <v>917</v>
      </c>
      <c r="F12" s="16" t="s">
        <v>763</v>
      </c>
      <c r="G12" s="10">
        <v>42197</v>
      </c>
      <c r="H12" s="13">
        <v>16.195</v>
      </c>
      <c r="I12" s="8" t="s">
        <v>15</v>
      </c>
      <c r="J12" s="8" t="s">
        <v>16</v>
      </c>
      <c r="K12" s="8" t="s">
        <v>780</v>
      </c>
      <c r="L12" s="8" t="s">
        <v>784</v>
      </c>
      <c r="M12" s="8" t="s">
        <v>785</v>
      </c>
      <c r="N12" s="8" t="s">
        <v>786</v>
      </c>
      <c r="O12" s="43">
        <v>42197</v>
      </c>
      <c r="P12" s="8">
        <f t="shared" si="1"/>
        <v>10</v>
      </c>
      <c r="Q12" s="14"/>
    </row>
    <row r="13" spans="1:17" hidden="1">
      <c r="A13" s="6">
        <v>10</v>
      </c>
      <c r="B13" s="12" t="str">
        <f t="shared" si="0"/>
        <v>07-0134-1220-4510-2000-0000-0017c2310n4415</v>
      </c>
      <c r="C13" s="12" t="s">
        <v>918</v>
      </c>
      <c r="D13" s="16" t="s">
        <v>919</v>
      </c>
      <c r="E13" s="9" t="s">
        <v>920</v>
      </c>
      <c r="F13" s="16" t="s">
        <v>17</v>
      </c>
      <c r="G13" s="10">
        <v>42217</v>
      </c>
      <c r="H13" s="13">
        <v>14.35</v>
      </c>
      <c r="I13" s="8" t="s">
        <v>15</v>
      </c>
      <c r="J13" s="8" t="s">
        <v>16</v>
      </c>
      <c r="K13" s="8" t="s">
        <v>780</v>
      </c>
      <c r="L13" s="8" t="s">
        <v>784</v>
      </c>
      <c r="M13" s="8" t="s">
        <v>785</v>
      </c>
      <c r="N13" s="8" t="s">
        <v>786</v>
      </c>
      <c r="O13" s="43">
        <v>42217</v>
      </c>
      <c r="P13" s="8">
        <f t="shared" si="1"/>
        <v>10</v>
      </c>
      <c r="Q13" s="14"/>
    </row>
    <row r="14" spans="1:17" hidden="1">
      <c r="A14" s="6">
        <v>11</v>
      </c>
      <c r="B14" s="12" t="str">
        <f t="shared" si="0"/>
        <v>07-0150-6770-9310-2000-0000-0015h7560n0913</v>
      </c>
      <c r="C14" s="12" t="s">
        <v>921</v>
      </c>
      <c r="D14" s="16" t="s">
        <v>922</v>
      </c>
      <c r="E14" s="9" t="s">
        <v>923</v>
      </c>
      <c r="F14" s="16" t="s">
        <v>18</v>
      </c>
      <c r="G14" s="10">
        <v>42210</v>
      </c>
      <c r="H14" s="13">
        <v>36.659999999999997</v>
      </c>
      <c r="I14" s="8" t="s">
        <v>15</v>
      </c>
      <c r="J14" s="8" t="s">
        <v>13</v>
      </c>
      <c r="K14" s="8" t="s">
        <v>780</v>
      </c>
      <c r="L14" s="8" t="s">
        <v>784</v>
      </c>
      <c r="M14" s="8" t="s">
        <v>782</v>
      </c>
      <c r="N14" s="8" t="s">
        <v>786</v>
      </c>
      <c r="O14" s="43">
        <v>42210</v>
      </c>
      <c r="P14" s="8">
        <f t="shared" si="1"/>
        <v>10</v>
      </c>
      <c r="Q14" s="14"/>
    </row>
    <row r="15" spans="1:17" hidden="1">
      <c r="A15" s="6">
        <v>12</v>
      </c>
      <c r="B15" s="12" t="str">
        <f t="shared" si="0"/>
        <v>07-0167-7925-7810-2000-0000-0017c9670t7718</v>
      </c>
      <c r="C15" s="12" t="s">
        <v>924</v>
      </c>
      <c r="D15" s="16" t="s">
        <v>925</v>
      </c>
      <c r="E15" s="9" t="s">
        <v>926</v>
      </c>
      <c r="F15" s="16" t="s">
        <v>19</v>
      </c>
      <c r="G15" s="10">
        <v>42448</v>
      </c>
      <c r="H15" s="13">
        <v>27.3</v>
      </c>
      <c r="I15" s="8" t="s">
        <v>15</v>
      </c>
      <c r="J15" s="8" t="s">
        <v>13</v>
      </c>
      <c r="K15" s="8" t="s">
        <v>780</v>
      </c>
      <c r="L15" s="8" t="s">
        <v>784</v>
      </c>
      <c r="M15" s="8" t="s">
        <v>782</v>
      </c>
      <c r="N15" s="8" t="s">
        <v>786</v>
      </c>
      <c r="O15" s="43">
        <v>42448</v>
      </c>
      <c r="P15" s="8">
        <f t="shared" si="1"/>
        <v>9</v>
      </c>
      <c r="Q15" s="14"/>
    </row>
    <row r="16" spans="1:17" hidden="1">
      <c r="A16" s="6">
        <v>13</v>
      </c>
      <c r="B16" s="12" t="str">
        <f t="shared" si="0"/>
        <v>07-0167-7925-7910-2000-0000-0010</v>
      </c>
      <c r="C16" s="12" t="s">
        <v>927</v>
      </c>
      <c r="D16" s="16"/>
      <c r="E16" s="9" t="s">
        <v>928</v>
      </c>
      <c r="F16" s="16" t="s">
        <v>19</v>
      </c>
      <c r="G16" s="10">
        <v>42448</v>
      </c>
      <c r="H16" s="13">
        <v>19.239999999999998</v>
      </c>
      <c r="I16" s="8" t="s">
        <v>15</v>
      </c>
      <c r="J16" s="8" t="s">
        <v>13</v>
      </c>
      <c r="K16" s="8" t="s">
        <v>780</v>
      </c>
      <c r="L16" s="8" t="s">
        <v>784</v>
      </c>
      <c r="M16" s="8" t="s">
        <v>782</v>
      </c>
      <c r="N16" s="8" t="s">
        <v>786</v>
      </c>
      <c r="O16" s="43">
        <v>42448</v>
      </c>
      <c r="P16" s="8">
        <f t="shared" si="1"/>
        <v>9</v>
      </c>
      <c r="Q16" s="14"/>
    </row>
    <row r="17" spans="1:17" hidden="1">
      <c r="A17" s="6">
        <v>14</v>
      </c>
      <c r="B17" s="12" t="str">
        <f t="shared" si="0"/>
        <v/>
      </c>
      <c r="C17" s="12"/>
      <c r="D17" s="16"/>
      <c r="E17" s="9" t="s">
        <v>929</v>
      </c>
      <c r="F17" s="16" t="s">
        <v>20</v>
      </c>
      <c r="G17" s="10">
        <v>42198</v>
      </c>
      <c r="H17" s="13">
        <v>3.28</v>
      </c>
      <c r="I17" s="8" t="s">
        <v>15</v>
      </c>
      <c r="J17" s="8" t="s">
        <v>13</v>
      </c>
      <c r="K17" s="8" t="s">
        <v>780</v>
      </c>
      <c r="L17" s="8">
        <v>35</v>
      </c>
      <c r="M17" s="8" t="s">
        <v>782</v>
      </c>
      <c r="N17" s="8" t="s">
        <v>786</v>
      </c>
      <c r="O17" s="43">
        <v>42198</v>
      </c>
      <c r="P17" s="8">
        <f t="shared" si="1"/>
        <v>10</v>
      </c>
      <c r="Q17" s="14"/>
    </row>
    <row r="18" spans="1:17" hidden="1">
      <c r="A18" s="6">
        <v>15</v>
      </c>
      <c r="B18" s="12" t="str">
        <f t="shared" si="0"/>
        <v>07-0167-7953-7210-2000-0000-0012f9670r7712</v>
      </c>
      <c r="C18" s="12" t="s">
        <v>930</v>
      </c>
      <c r="D18" s="16" t="s">
        <v>931</v>
      </c>
      <c r="E18" s="9" t="s">
        <v>932</v>
      </c>
      <c r="F18" s="16" t="s">
        <v>21</v>
      </c>
      <c r="G18" s="10">
        <v>42461</v>
      </c>
      <c r="H18" s="13">
        <v>27.675000000000001</v>
      </c>
      <c r="I18" s="8" t="s">
        <v>15</v>
      </c>
      <c r="J18" s="8" t="s">
        <v>13</v>
      </c>
      <c r="K18" s="8" t="s">
        <v>780</v>
      </c>
      <c r="L18" s="8" t="s">
        <v>784</v>
      </c>
      <c r="M18" s="8" t="s">
        <v>782</v>
      </c>
      <c r="N18" s="8" t="s">
        <v>786</v>
      </c>
      <c r="O18" s="43">
        <v>42461</v>
      </c>
      <c r="P18" s="8">
        <f t="shared" si="1"/>
        <v>9</v>
      </c>
      <c r="Q18" s="14"/>
    </row>
    <row r="19" spans="1:17" hidden="1">
      <c r="A19" s="6">
        <v>16</v>
      </c>
      <c r="B19" s="12" t="str">
        <f t="shared" si="0"/>
        <v>07-1265-0732-2710-2000-0000-0018d7601q5227</v>
      </c>
      <c r="C19" s="12" t="s">
        <v>933</v>
      </c>
      <c r="D19" s="16" t="s">
        <v>934</v>
      </c>
      <c r="E19" s="9" t="s">
        <v>935</v>
      </c>
      <c r="F19" s="16" t="s">
        <v>22</v>
      </c>
      <c r="G19" s="10">
        <v>42397</v>
      </c>
      <c r="H19" s="13">
        <v>243.88</v>
      </c>
      <c r="I19" s="8" t="s">
        <v>12</v>
      </c>
      <c r="J19" s="8" t="s">
        <v>13</v>
      </c>
      <c r="K19" s="8" t="s">
        <v>780</v>
      </c>
      <c r="L19" s="8" t="s">
        <v>788</v>
      </c>
      <c r="M19" s="8" t="s">
        <v>782</v>
      </c>
      <c r="N19" s="8" t="s">
        <v>783</v>
      </c>
      <c r="O19" s="43">
        <v>42397</v>
      </c>
      <c r="P19" s="8">
        <f t="shared" si="1"/>
        <v>9</v>
      </c>
      <c r="Q19" s="14"/>
    </row>
    <row r="20" spans="1:17" hidden="1">
      <c r="A20" s="6">
        <v>17</v>
      </c>
      <c r="B20" s="12" t="str">
        <f t="shared" si="0"/>
        <v>07-0158-9142-5910-2000-0000-0013e1590q8519</v>
      </c>
      <c r="C20" s="12" t="s">
        <v>936</v>
      </c>
      <c r="D20" s="16" t="s">
        <v>937</v>
      </c>
      <c r="E20" s="9" t="s">
        <v>938</v>
      </c>
      <c r="F20" s="16" t="s">
        <v>23</v>
      </c>
      <c r="G20" s="10">
        <v>42240</v>
      </c>
      <c r="H20" s="13">
        <v>26.65</v>
      </c>
      <c r="I20" s="8" t="s">
        <v>15</v>
      </c>
      <c r="J20" s="8" t="s">
        <v>13</v>
      </c>
      <c r="K20" s="8" t="s">
        <v>780</v>
      </c>
      <c r="L20" s="8" t="s">
        <v>784</v>
      </c>
      <c r="M20" s="8" t="s">
        <v>782</v>
      </c>
      <c r="N20" s="8" t="s">
        <v>786</v>
      </c>
      <c r="O20" s="43">
        <v>42240</v>
      </c>
      <c r="P20" s="8">
        <f t="shared" si="1"/>
        <v>10</v>
      </c>
      <c r="Q20" s="14"/>
    </row>
    <row r="21" spans="1:17" hidden="1">
      <c r="A21" s="6">
        <v>18</v>
      </c>
      <c r="B21" s="12" t="str">
        <f t="shared" si="0"/>
        <v>07-0158-9144-1310-2000-0000-0019e1590s8113</v>
      </c>
      <c r="C21" s="12" t="s">
        <v>939</v>
      </c>
      <c r="D21" s="16" t="s">
        <v>940</v>
      </c>
      <c r="E21" s="9" t="s">
        <v>941</v>
      </c>
      <c r="F21" s="16" t="s">
        <v>24</v>
      </c>
      <c r="G21" s="10">
        <v>42265</v>
      </c>
      <c r="H21" s="13">
        <v>26.445</v>
      </c>
      <c r="I21" s="8" t="s">
        <v>15</v>
      </c>
      <c r="J21" s="8" t="s">
        <v>13</v>
      </c>
      <c r="K21" s="8" t="s">
        <v>780</v>
      </c>
      <c r="L21" s="8" t="s">
        <v>784</v>
      </c>
      <c r="M21" s="8" t="s">
        <v>782</v>
      </c>
      <c r="N21" s="8" t="s">
        <v>786</v>
      </c>
      <c r="O21" s="43">
        <v>42265</v>
      </c>
      <c r="P21" s="8">
        <f t="shared" si="1"/>
        <v>9</v>
      </c>
      <c r="Q21" s="14"/>
    </row>
    <row r="22" spans="1:17" hidden="1">
      <c r="A22" s="6">
        <v>19</v>
      </c>
      <c r="B22" s="12" t="str">
        <f t="shared" si="0"/>
        <v/>
      </c>
      <c r="C22" s="12"/>
      <c r="D22" s="16"/>
      <c r="E22" s="9" t="s">
        <v>942</v>
      </c>
      <c r="F22" s="16" t="s">
        <v>764</v>
      </c>
      <c r="G22" s="10">
        <v>42207</v>
      </c>
      <c r="H22" s="13">
        <v>18.72</v>
      </c>
      <c r="I22" s="8" t="s">
        <v>15</v>
      </c>
      <c r="J22" s="8" t="s">
        <v>13</v>
      </c>
      <c r="K22" s="8" t="s">
        <v>780</v>
      </c>
      <c r="L22" s="8" t="s">
        <v>784</v>
      </c>
      <c r="M22" s="8" t="s">
        <v>782</v>
      </c>
      <c r="N22" s="8" t="s">
        <v>786</v>
      </c>
      <c r="O22" s="43">
        <v>42207</v>
      </c>
      <c r="P22" s="8">
        <f t="shared" si="1"/>
        <v>10</v>
      </c>
      <c r="Q22" s="14"/>
    </row>
    <row r="23" spans="1:17" hidden="1">
      <c r="A23" s="6">
        <v>20</v>
      </c>
      <c r="B23" s="12" t="str">
        <f t="shared" si="0"/>
        <v>07-0158-9160-5710-2000-0000-0013</v>
      </c>
      <c r="C23" s="12" t="s">
        <v>943</v>
      </c>
      <c r="D23" s="16"/>
      <c r="E23" s="9" t="s">
        <v>944</v>
      </c>
      <c r="F23" s="16" t="s">
        <v>25</v>
      </c>
      <c r="G23" s="10">
        <v>42286</v>
      </c>
      <c r="H23" s="13">
        <v>36.4</v>
      </c>
      <c r="I23" s="8" t="s">
        <v>15</v>
      </c>
      <c r="J23" s="8" t="s">
        <v>13</v>
      </c>
      <c r="K23" s="8" t="s">
        <v>780</v>
      </c>
      <c r="L23" s="8" t="s">
        <v>784</v>
      </c>
      <c r="M23" s="8" t="s">
        <v>782</v>
      </c>
      <c r="N23" s="8" t="s">
        <v>786</v>
      </c>
      <c r="O23" s="43">
        <v>42286</v>
      </c>
      <c r="P23" s="8">
        <f t="shared" si="1"/>
        <v>9</v>
      </c>
      <c r="Q23" s="14"/>
    </row>
    <row r="24" spans="1:17" hidden="1">
      <c r="A24" s="6">
        <v>21</v>
      </c>
      <c r="B24" s="12" t="str">
        <f t="shared" si="0"/>
        <v>07-0158-9160-5810-2000-0000-0016</v>
      </c>
      <c r="C24" s="12" t="s">
        <v>945</v>
      </c>
      <c r="D24" s="16"/>
      <c r="E24" s="9" t="s">
        <v>946</v>
      </c>
      <c r="F24" s="16" t="s">
        <v>25</v>
      </c>
      <c r="G24" s="10">
        <v>42286</v>
      </c>
      <c r="H24" s="13">
        <v>50.96</v>
      </c>
      <c r="I24" s="8" t="s">
        <v>15</v>
      </c>
      <c r="J24" s="8" t="s">
        <v>13</v>
      </c>
      <c r="K24" s="8" t="s">
        <v>780</v>
      </c>
      <c r="L24" s="8" t="s">
        <v>784</v>
      </c>
      <c r="M24" s="8" t="s">
        <v>782</v>
      </c>
      <c r="N24" s="8" t="s">
        <v>786</v>
      </c>
      <c r="O24" s="43">
        <v>42286</v>
      </c>
      <c r="P24" s="8">
        <f t="shared" si="1"/>
        <v>9</v>
      </c>
      <c r="Q24" s="14"/>
    </row>
    <row r="25" spans="1:17" hidden="1">
      <c r="A25" s="6">
        <v>22</v>
      </c>
      <c r="B25" s="12" t="str">
        <f t="shared" si="0"/>
        <v>07-0162-3095-2410-2000-0000-0017m0630t2214</v>
      </c>
      <c r="C25" s="12" t="s">
        <v>947</v>
      </c>
      <c r="D25" s="16" t="s">
        <v>948</v>
      </c>
      <c r="E25" s="9" t="s">
        <v>949</v>
      </c>
      <c r="F25" s="16" t="s">
        <v>26</v>
      </c>
      <c r="G25" s="10">
        <v>42246</v>
      </c>
      <c r="H25" s="13">
        <v>58.24</v>
      </c>
      <c r="I25" s="8" t="s">
        <v>15</v>
      </c>
      <c r="J25" s="8" t="s">
        <v>13</v>
      </c>
      <c r="K25" s="8" t="s">
        <v>780</v>
      </c>
      <c r="L25" s="8" t="s">
        <v>784</v>
      </c>
      <c r="M25" s="8" t="s">
        <v>782</v>
      </c>
      <c r="N25" s="8" t="s">
        <v>786</v>
      </c>
      <c r="O25" s="43">
        <v>42246</v>
      </c>
      <c r="P25" s="8">
        <f t="shared" si="1"/>
        <v>10</v>
      </c>
      <c r="Q25" s="14"/>
    </row>
    <row r="26" spans="1:17" hidden="1">
      <c r="A26" s="6">
        <v>23</v>
      </c>
      <c r="B26" s="12" t="str">
        <f t="shared" si="0"/>
        <v>07-0162-3095-7510-2000-0000-0015m0630t2715</v>
      </c>
      <c r="C26" s="12" t="s">
        <v>950</v>
      </c>
      <c r="D26" s="16" t="s">
        <v>951</v>
      </c>
      <c r="E26" s="9" t="s">
        <v>952</v>
      </c>
      <c r="F26" s="16" t="s">
        <v>27</v>
      </c>
      <c r="G26" s="10">
        <v>42272</v>
      </c>
      <c r="H26" s="13">
        <v>58.24</v>
      </c>
      <c r="I26" s="8" t="s">
        <v>15</v>
      </c>
      <c r="J26" s="8" t="s">
        <v>13</v>
      </c>
      <c r="K26" s="8" t="s">
        <v>780</v>
      </c>
      <c r="L26" s="8" t="s">
        <v>784</v>
      </c>
      <c r="M26" s="8" t="s">
        <v>782</v>
      </c>
      <c r="N26" s="8" t="s">
        <v>786</v>
      </c>
      <c r="O26" s="43">
        <v>42272</v>
      </c>
      <c r="P26" s="8">
        <f t="shared" si="1"/>
        <v>9</v>
      </c>
      <c r="Q26" s="14"/>
    </row>
    <row r="27" spans="1:17" hidden="1">
      <c r="A27" s="6">
        <v>24</v>
      </c>
      <c r="B27" s="12" t="str">
        <f t="shared" si="0"/>
        <v>07-0167-7852-2310-2000-0000-0016dbkg9BQcx4w93Vg</v>
      </c>
      <c r="C27" s="12" t="s">
        <v>953</v>
      </c>
      <c r="D27" s="16" t="s">
        <v>954</v>
      </c>
      <c r="E27" s="9" t="s">
        <v>955</v>
      </c>
      <c r="F27" s="16" t="s">
        <v>765</v>
      </c>
      <c r="G27" s="10">
        <v>42215</v>
      </c>
      <c r="H27" s="13">
        <v>16.399999999999999</v>
      </c>
      <c r="I27" s="8" t="s">
        <v>15</v>
      </c>
      <c r="J27" s="8" t="s">
        <v>13</v>
      </c>
      <c r="K27" s="8" t="s">
        <v>780</v>
      </c>
      <c r="L27" s="8" t="s">
        <v>784</v>
      </c>
      <c r="M27" s="8" t="s">
        <v>782</v>
      </c>
      <c r="N27" s="8" t="s">
        <v>786</v>
      </c>
      <c r="O27" s="43">
        <v>42215</v>
      </c>
      <c r="P27" s="8">
        <f t="shared" si="1"/>
        <v>10</v>
      </c>
      <c r="Q27" s="14"/>
    </row>
    <row r="28" spans="1:17" hidden="1">
      <c r="A28" s="6">
        <v>25</v>
      </c>
      <c r="B28" s="12" t="str">
        <f t="shared" si="0"/>
        <v>07-0146-0632-4410-2000-0000-0017d6400q6414</v>
      </c>
      <c r="C28" s="12" t="s">
        <v>956</v>
      </c>
      <c r="D28" s="16" t="s">
        <v>957</v>
      </c>
      <c r="E28" s="9" t="s">
        <v>958</v>
      </c>
      <c r="F28" s="16" t="s">
        <v>959</v>
      </c>
      <c r="G28" s="10">
        <v>42241</v>
      </c>
      <c r="H28" s="13">
        <v>21.84</v>
      </c>
      <c r="I28" s="8" t="s">
        <v>15</v>
      </c>
      <c r="J28" s="8" t="s">
        <v>16</v>
      </c>
      <c r="K28" s="8" t="s">
        <v>780</v>
      </c>
      <c r="L28" s="8" t="s">
        <v>788</v>
      </c>
      <c r="M28" s="8" t="s">
        <v>785</v>
      </c>
      <c r="N28" s="8" t="s">
        <v>786</v>
      </c>
      <c r="O28" s="43">
        <v>42241</v>
      </c>
      <c r="P28" s="8">
        <f t="shared" si="1"/>
        <v>10</v>
      </c>
      <c r="Q28" s="14"/>
    </row>
    <row r="29" spans="1:17" hidden="1">
      <c r="A29" s="6">
        <v>26</v>
      </c>
      <c r="B29" s="12" t="str">
        <f t="shared" si="0"/>
        <v>07-0140-9826-0110-2000-0000-0014c8490u0011</v>
      </c>
      <c r="C29" s="12" t="s">
        <v>960</v>
      </c>
      <c r="D29" s="16" t="s">
        <v>961</v>
      </c>
      <c r="E29" s="9" t="s">
        <v>962</v>
      </c>
      <c r="F29" s="16" t="s">
        <v>28</v>
      </c>
      <c r="G29" s="10">
        <v>42197</v>
      </c>
      <c r="H29" s="13">
        <v>14.76</v>
      </c>
      <c r="I29" s="8" t="s">
        <v>15</v>
      </c>
      <c r="J29" s="8" t="s">
        <v>16</v>
      </c>
      <c r="K29" s="8" t="s">
        <v>780</v>
      </c>
      <c r="L29" s="8" t="s">
        <v>788</v>
      </c>
      <c r="M29" s="8" t="s">
        <v>785</v>
      </c>
      <c r="N29" s="8" t="s">
        <v>786</v>
      </c>
      <c r="O29" s="43">
        <v>42197</v>
      </c>
      <c r="P29" s="8">
        <f t="shared" si="1"/>
        <v>10</v>
      </c>
      <c r="Q29" s="14"/>
    </row>
    <row r="30" spans="1:17" hidden="1">
      <c r="A30" s="6">
        <v>27</v>
      </c>
      <c r="B30" s="12" t="str">
        <f t="shared" si="0"/>
        <v>07-0146-0650-9410-2000-0000-0018f6400n6914</v>
      </c>
      <c r="C30" s="12" t="s">
        <v>963</v>
      </c>
      <c r="D30" s="16" t="s">
        <v>964</v>
      </c>
      <c r="E30" s="9" t="s">
        <v>965</v>
      </c>
      <c r="F30" s="16" t="s">
        <v>29</v>
      </c>
      <c r="G30" s="10">
        <v>42721</v>
      </c>
      <c r="H30" s="13">
        <v>47.32</v>
      </c>
      <c r="I30" s="8" t="s">
        <v>15</v>
      </c>
      <c r="J30" s="8" t="s">
        <v>16</v>
      </c>
      <c r="K30" s="8" t="s">
        <v>780</v>
      </c>
      <c r="L30" s="8" t="s">
        <v>788</v>
      </c>
      <c r="M30" s="8" t="s">
        <v>785</v>
      </c>
      <c r="N30" s="8" t="s">
        <v>786</v>
      </c>
      <c r="O30" s="43">
        <v>42721</v>
      </c>
      <c r="P30" s="8">
        <f t="shared" si="1"/>
        <v>8</v>
      </c>
      <c r="Q30" s="14"/>
    </row>
    <row r="31" spans="1:17">
      <c r="A31" s="6">
        <v>28</v>
      </c>
      <c r="B31" s="12" t="str">
        <f t="shared" si="0"/>
        <v>07-0146-0650-9610-2000-0000-0014f6400n6916</v>
      </c>
      <c r="C31" s="12" t="s">
        <v>4508</v>
      </c>
      <c r="D31" s="16" t="s">
        <v>4509</v>
      </c>
      <c r="E31" s="9" t="s">
        <v>966</v>
      </c>
      <c r="F31" s="16" t="s">
        <v>30</v>
      </c>
      <c r="G31" s="10">
        <v>42361</v>
      </c>
      <c r="H31" s="13">
        <v>58.24</v>
      </c>
      <c r="I31" s="8" t="s">
        <v>15</v>
      </c>
      <c r="J31" s="8" t="s">
        <v>16</v>
      </c>
      <c r="K31" s="8" t="s">
        <v>780</v>
      </c>
      <c r="L31" s="8" t="s">
        <v>788</v>
      </c>
      <c r="M31" s="8" t="s">
        <v>785</v>
      </c>
      <c r="N31" s="8" t="s">
        <v>786</v>
      </c>
      <c r="O31" s="43">
        <v>42361</v>
      </c>
      <c r="P31" s="8">
        <f>DATEDIF(O31,$B$1,"Y")</f>
        <v>9</v>
      </c>
      <c r="Q31" s="14"/>
    </row>
    <row r="32" spans="1:17" hidden="1">
      <c r="A32" s="6">
        <v>29</v>
      </c>
      <c r="B32" s="12" t="str">
        <f t="shared" si="0"/>
        <v>07-0111-0792-0210-2000-0000-0012m7100q1012</v>
      </c>
      <c r="C32" s="12" t="s">
        <v>967</v>
      </c>
      <c r="D32" s="16" t="s">
        <v>968</v>
      </c>
      <c r="E32" s="9" t="s">
        <v>969</v>
      </c>
      <c r="F32" s="16" t="s">
        <v>31</v>
      </c>
      <c r="G32" s="10">
        <v>42228</v>
      </c>
      <c r="H32" s="13">
        <v>58.24</v>
      </c>
      <c r="I32" s="8" t="s">
        <v>15</v>
      </c>
      <c r="J32" s="8" t="s">
        <v>32</v>
      </c>
      <c r="K32" s="8" t="s">
        <v>780</v>
      </c>
      <c r="L32" s="8" t="s">
        <v>788</v>
      </c>
      <c r="M32" s="8" t="s">
        <v>789</v>
      </c>
      <c r="N32" s="8" t="s">
        <v>786</v>
      </c>
      <c r="O32" s="43">
        <v>42228</v>
      </c>
      <c r="P32" s="8">
        <f t="shared" si="1"/>
        <v>10</v>
      </c>
      <c r="Q32" s="14"/>
    </row>
    <row r="33" spans="1:17" hidden="1">
      <c r="A33" s="6">
        <v>30</v>
      </c>
      <c r="B33" s="12" t="str">
        <f t="shared" si="0"/>
        <v>07-0165-0698-7510-2000-0000-0016m6600w5715</v>
      </c>
      <c r="C33" s="12" t="s">
        <v>970</v>
      </c>
      <c r="D33" s="16" t="s">
        <v>971</v>
      </c>
      <c r="E33" s="9" t="s">
        <v>972</v>
      </c>
      <c r="F33" s="16" t="s">
        <v>33</v>
      </c>
      <c r="G33" s="10">
        <v>42247</v>
      </c>
      <c r="H33" s="13">
        <v>37.31</v>
      </c>
      <c r="I33" s="8" t="s">
        <v>15</v>
      </c>
      <c r="J33" s="8" t="s">
        <v>13</v>
      </c>
      <c r="K33" s="8" t="s">
        <v>780</v>
      </c>
      <c r="L33" s="8" t="s">
        <v>784</v>
      </c>
      <c r="M33" s="8" t="s">
        <v>782</v>
      </c>
      <c r="N33" s="8" t="s">
        <v>786</v>
      </c>
      <c r="O33" s="43">
        <v>42247</v>
      </c>
      <c r="P33" s="8">
        <f t="shared" si="1"/>
        <v>10</v>
      </c>
      <c r="Q33" s="14"/>
    </row>
    <row r="34" spans="1:17" hidden="1">
      <c r="A34" s="6">
        <v>31</v>
      </c>
      <c r="B34" s="12" t="str">
        <f t="shared" si="0"/>
        <v>07-0165-0698-7710-2000-0000-0012m6600w5717</v>
      </c>
      <c r="C34" s="12" t="s">
        <v>973</v>
      </c>
      <c r="D34" s="16" t="s">
        <v>974</v>
      </c>
      <c r="E34" s="9" t="s">
        <v>975</v>
      </c>
      <c r="F34" s="16" t="s">
        <v>34</v>
      </c>
      <c r="G34" s="10">
        <v>42216</v>
      </c>
      <c r="H34" s="13">
        <v>14.76</v>
      </c>
      <c r="I34" s="8" t="s">
        <v>15</v>
      </c>
      <c r="J34" s="8" t="s">
        <v>13</v>
      </c>
      <c r="K34" s="8" t="s">
        <v>780</v>
      </c>
      <c r="L34" s="8" t="s">
        <v>784</v>
      </c>
      <c r="M34" s="8" t="s">
        <v>782</v>
      </c>
      <c r="N34" s="8" t="s">
        <v>786</v>
      </c>
      <c r="O34" s="43">
        <v>42216</v>
      </c>
      <c r="P34" s="8">
        <f t="shared" si="1"/>
        <v>10</v>
      </c>
      <c r="Q34" s="14"/>
    </row>
    <row r="35" spans="1:17" hidden="1">
      <c r="A35" s="6">
        <v>32</v>
      </c>
      <c r="B35" s="12" t="str">
        <f t="shared" si="0"/>
        <v>07-0167-7859-1310-2000-0000-0018f8670x7113</v>
      </c>
      <c r="C35" s="12" t="s">
        <v>976</v>
      </c>
      <c r="D35" s="16" t="s">
        <v>977</v>
      </c>
      <c r="E35" s="9" t="s">
        <v>978</v>
      </c>
      <c r="F35" s="16" t="s">
        <v>35</v>
      </c>
      <c r="G35" s="10">
        <v>42297</v>
      </c>
      <c r="H35" s="13">
        <v>50.96</v>
      </c>
      <c r="I35" s="8" t="s">
        <v>15</v>
      </c>
      <c r="J35" s="8" t="s">
        <v>13</v>
      </c>
      <c r="K35" s="8" t="s">
        <v>780</v>
      </c>
      <c r="L35" s="8" t="s">
        <v>784</v>
      </c>
      <c r="M35" s="8" t="s">
        <v>782</v>
      </c>
      <c r="N35" s="8" t="s">
        <v>786</v>
      </c>
      <c r="O35" s="43">
        <v>42297</v>
      </c>
      <c r="P35" s="8">
        <f t="shared" si="1"/>
        <v>9</v>
      </c>
      <c r="Q35" s="14"/>
    </row>
    <row r="36" spans="1:17" hidden="1">
      <c r="A36" s="6">
        <v>33</v>
      </c>
      <c r="B36" s="12" t="str">
        <f t="shared" si="0"/>
        <v/>
      </c>
      <c r="C36" s="12"/>
      <c r="D36" s="16"/>
      <c r="E36" s="9" t="s">
        <v>979</v>
      </c>
      <c r="F36" s="16" t="s">
        <v>36</v>
      </c>
      <c r="G36" s="10">
        <v>42283</v>
      </c>
      <c r="H36" s="13">
        <v>58.24</v>
      </c>
      <c r="I36" s="8" t="s">
        <v>15</v>
      </c>
      <c r="J36" s="8" t="s">
        <v>13</v>
      </c>
      <c r="K36" s="8">
        <v>0</v>
      </c>
      <c r="L36" s="8" t="s">
        <v>784</v>
      </c>
      <c r="M36" s="8" t="s">
        <v>782</v>
      </c>
      <c r="N36" s="8" t="s">
        <v>786</v>
      </c>
      <c r="O36" s="43">
        <v>42283</v>
      </c>
      <c r="P36" s="8">
        <f t="shared" si="1"/>
        <v>9</v>
      </c>
      <c r="Q36" s="14"/>
    </row>
    <row r="37" spans="1:17" hidden="1">
      <c r="A37" s="6">
        <v>34</v>
      </c>
      <c r="B37" s="12" t="str">
        <f t="shared" si="0"/>
        <v/>
      </c>
      <c r="C37" s="12"/>
      <c r="D37" s="16"/>
      <c r="E37" s="9" t="s">
        <v>980</v>
      </c>
      <c r="F37" s="16" t="s">
        <v>36</v>
      </c>
      <c r="G37" s="10">
        <v>42249</v>
      </c>
      <c r="H37" s="13">
        <v>58.24</v>
      </c>
      <c r="I37" s="8" t="s">
        <v>15</v>
      </c>
      <c r="J37" s="8" t="s">
        <v>13</v>
      </c>
      <c r="K37" s="8">
        <v>0</v>
      </c>
      <c r="L37" s="8" t="s">
        <v>784</v>
      </c>
      <c r="M37" s="8" t="s">
        <v>782</v>
      </c>
      <c r="N37" s="8" t="s">
        <v>786</v>
      </c>
      <c r="O37" s="43">
        <v>42249</v>
      </c>
      <c r="P37" s="8">
        <f t="shared" si="1"/>
        <v>9</v>
      </c>
      <c r="Q37" s="14"/>
    </row>
    <row r="38" spans="1:17" hidden="1">
      <c r="A38" s="6">
        <v>35</v>
      </c>
      <c r="B38" s="12" t="str">
        <f t="shared" si="0"/>
        <v>07-0121-0118-2310-2000-0000-0014b1200w1213</v>
      </c>
      <c r="C38" s="12" t="s">
        <v>981</v>
      </c>
      <c r="D38" s="16" t="s">
        <v>982</v>
      </c>
      <c r="E38" s="9" t="s">
        <v>983</v>
      </c>
      <c r="F38" s="16" t="s">
        <v>37</v>
      </c>
      <c r="G38" s="10">
        <v>42242</v>
      </c>
      <c r="H38" s="13">
        <v>21.32</v>
      </c>
      <c r="I38" s="8" t="s">
        <v>15</v>
      </c>
      <c r="J38" s="8" t="s">
        <v>38</v>
      </c>
      <c r="K38" s="8" t="s">
        <v>780</v>
      </c>
      <c r="L38" s="8" t="s">
        <v>784</v>
      </c>
      <c r="M38" s="8" t="s">
        <v>790</v>
      </c>
      <c r="N38" s="8" t="s">
        <v>786</v>
      </c>
      <c r="O38" s="43">
        <v>42242</v>
      </c>
      <c r="P38" s="8">
        <f t="shared" si="1"/>
        <v>10</v>
      </c>
      <c r="Q38" s="14"/>
    </row>
    <row r="39" spans="1:17" hidden="1">
      <c r="A39" s="6">
        <v>36</v>
      </c>
      <c r="B39" s="12" t="str">
        <f t="shared" si="0"/>
        <v>07-0121-0118-1610-2000-0000-0012b1200w1116</v>
      </c>
      <c r="C39" s="12" t="s">
        <v>984</v>
      </c>
      <c r="D39" s="16" t="s">
        <v>985</v>
      </c>
      <c r="E39" s="9" t="s">
        <v>986</v>
      </c>
      <c r="F39" s="16" t="s">
        <v>37</v>
      </c>
      <c r="G39" s="10">
        <v>42242</v>
      </c>
      <c r="H39" s="13">
        <v>21.524999999999999</v>
      </c>
      <c r="I39" s="8" t="s">
        <v>15</v>
      </c>
      <c r="J39" s="8" t="s">
        <v>38</v>
      </c>
      <c r="K39" s="8" t="s">
        <v>780</v>
      </c>
      <c r="L39" s="8" t="s">
        <v>784</v>
      </c>
      <c r="M39" s="8" t="s">
        <v>790</v>
      </c>
      <c r="N39" s="8" t="s">
        <v>786</v>
      </c>
      <c r="O39" s="43">
        <v>42242</v>
      </c>
      <c r="P39" s="8">
        <f t="shared" si="1"/>
        <v>10</v>
      </c>
      <c r="Q39" s="14"/>
    </row>
    <row r="40" spans="1:17" hidden="1">
      <c r="A40" s="6">
        <v>37</v>
      </c>
      <c r="B40" s="12" t="str">
        <f t="shared" si="0"/>
        <v>07-0121-0118-2510-2000-0000-0010b1200w1215</v>
      </c>
      <c r="C40" s="12" t="s">
        <v>987</v>
      </c>
      <c r="D40" s="16" t="s">
        <v>988</v>
      </c>
      <c r="E40" s="9" t="s">
        <v>989</v>
      </c>
      <c r="F40" s="16" t="s">
        <v>37</v>
      </c>
      <c r="G40" s="10">
        <v>42242</v>
      </c>
      <c r="H40" s="13">
        <v>17.22</v>
      </c>
      <c r="I40" s="8" t="s">
        <v>15</v>
      </c>
      <c r="J40" s="8" t="s">
        <v>38</v>
      </c>
      <c r="K40" s="8" t="s">
        <v>780</v>
      </c>
      <c r="L40" s="8" t="s">
        <v>784</v>
      </c>
      <c r="M40" s="8" t="s">
        <v>790</v>
      </c>
      <c r="N40" s="8" t="s">
        <v>786</v>
      </c>
      <c r="O40" s="43">
        <v>42242</v>
      </c>
      <c r="P40" s="8">
        <f t="shared" si="1"/>
        <v>10</v>
      </c>
      <c r="Q40" s="14"/>
    </row>
    <row r="41" spans="1:17" hidden="1">
      <c r="A41" s="6">
        <v>38</v>
      </c>
      <c r="B41" s="12" t="str">
        <f t="shared" si="0"/>
        <v>07-0150-6775-1810-2000-0000-0017h7560t0118</v>
      </c>
      <c r="C41" s="12" t="s">
        <v>990</v>
      </c>
      <c r="D41" s="16" t="s">
        <v>991</v>
      </c>
      <c r="E41" s="9" t="s">
        <v>992</v>
      </c>
      <c r="F41" s="16" t="s">
        <v>39</v>
      </c>
      <c r="G41" s="10">
        <v>42249</v>
      </c>
      <c r="H41" s="13">
        <v>50.96</v>
      </c>
      <c r="I41" s="8" t="s">
        <v>15</v>
      </c>
      <c r="J41" s="8" t="s">
        <v>13</v>
      </c>
      <c r="K41" s="8" t="s">
        <v>780</v>
      </c>
      <c r="L41" s="8" t="s">
        <v>784</v>
      </c>
      <c r="M41" s="8" t="s">
        <v>782</v>
      </c>
      <c r="N41" s="8" t="s">
        <v>786</v>
      </c>
      <c r="O41" s="43">
        <v>42249</v>
      </c>
      <c r="P41" s="8">
        <f t="shared" si="1"/>
        <v>9</v>
      </c>
      <c r="Q41" s="14"/>
    </row>
    <row r="42" spans="1:17" hidden="1">
      <c r="A42" s="6">
        <v>39</v>
      </c>
      <c r="B42" s="12" t="str">
        <f t="shared" si="0"/>
        <v>07-0158-9144-6710-2000-0000-0016e1590s8617</v>
      </c>
      <c r="C42" s="12" t="s">
        <v>993</v>
      </c>
      <c r="D42" s="16" t="s">
        <v>994</v>
      </c>
      <c r="E42" s="9" t="s">
        <v>995</v>
      </c>
      <c r="F42" s="16" t="s">
        <v>40</v>
      </c>
      <c r="G42" s="10">
        <v>42258</v>
      </c>
      <c r="H42" s="13">
        <v>36.4</v>
      </c>
      <c r="I42" s="8" t="s">
        <v>15</v>
      </c>
      <c r="J42" s="8" t="s">
        <v>13</v>
      </c>
      <c r="K42" s="8" t="s">
        <v>780</v>
      </c>
      <c r="L42" s="8" t="s">
        <v>788</v>
      </c>
      <c r="M42" s="8" t="s">
        <v>782</v>
      </c>
      <c r="N42" s="8" t="s">
        <v>786</v>
      </c>
      <c r="O42" s="43">
        <v>42258</v>
      </c>
      <c r="P42" s="8">
        <f t="shared" si="1"/>
        <v>9</v>
      </c>
      <c r="Q42" s="14"/>
    </row>
    <row r="43" spans="1:17" hidden="1">
      <c r="A43" s="6">
        <v>40</v>
      </c>
      <c r="B43" s="12" t="str">
        <f t="shared" si="0"/>
        <v>07-0167-7859-1820-2000-0000-0018f8670x7118</v>
      </c>
      <c r="C43" s="12" t="s">
        <v>996</v>
      </c>
      <c r="D43" s="16" t="s">
        <v>997</v>
      </c>
      <c r="E43" s="9" t="s">
        <v>998</v>
      </c>
      <c r="F43" s="16" t="s">
        <v>41</v>
      </c>
      <c r="G43" s="10">
        <v>42272</v>
      </c>
      <c r="H43" s="13">
        <v>58.24</v>
      </c>
      <c r="I43" s="8" t="s">
        <v>15</v>
      </c>
      <c r="J43" s="8" t="s">
        <v>13</v>
      </c>
      <c r="K43" s="8" t="s">
        <v>780</v>
      </c>
      <c r="L43" s="8" t="s">
        <v>784</v>
      </c>
      <c r="M43" s="8" t="s">
        <v>782</v>
      </c>
      <c r="N43" s="8" t="s">
        <v>786</v>
      </c>
      <c r="O43" s="43">
        <v>42272</v>
      </c>
      <c r="P43" s="8">
        <f t="shared" si="1"/>
        <v>9</v>
      </c>
      <c r="Q43" s="14"/>
    </row>
    <row r="44" spans="1:17" hidden="1">
      <c r="A44" s="6">
        <v>41</v>
      </c>
      <c r="B44" s="12" t="str">
        <f t="shared" si="0"/>
        <v>07-0158-9185-3610-2000-0000-0017k1590t8316</v>
      </c>
      <c r="C44" s="12" t="s">
        <v>999</v>
      </c>
      <c r="D44" s="16" t="s">
        <v>1000</v>
      </c>
      <c r="E44" s="9" t="s">
        <v>1001</v>
      </c>
      <c r="F44" s="16" t="s">
        <v>42</v>
      </c>
      <c r="G44" s="10">
        <v>42460</v>
      </c>
      <c r="H44" s="13">
        <v>40.04</v>
      </c>
      <c r="I44" s="8" t="s">
        <v>15</v>
      </c>
      <c r="J44" s="8" t="s">
        <v>13</v>
      </c>
      <c r="K44" s="8" t="s">
        <v>780</v>
      </c>
      <c r="L44" s="8" t="s">
        <v>788</v>
      </c>
      <c r="M44" s="8" t="s">
        <v>782</v>
      </c>
      <c r="N44" s="8" t="s">
        <v>786</v>
      </c>
      <c r="O44" s="43">
        <v>42460</v>
      </c>
      <c r="P44" s="8">
        <f t="shared" si="1"/>
        <v>9</v>
      </c>
      <c r="Q44" s="14"/>
    </row>
    <row r="45" spans="1:17" hidden="1">
      <c r="A45" s="6">
        <v>42</v>
      </c>
      <c r="B45" s="12" t="str">
        <f t="shared" si="0"/>
        <v>07-0156-2021-6010-2000-0000-0016c0520p6610</v>
      </c>
      <c r="C45" s="12" t="s">
        <v>1002</v>
      </c>
      <c r="D45" s="16" t="s">
        <v>1003</v>
      </c>
      <c r="E45" s="9" t="s">
        <v>1004</v>
      </c>
      <c r="F45" s="16" t="s">
        <v>43</v>
      </c>
      <c r="G45" s="10">
        <v>42201</v>
      </c>
      <c r="H45" s="13">
        <v>11.48</v>
      </c>
      <c r="I45" s="8" t="s">
        <v>15</v>
      </c>
      <c r="J45" s="8" t="s">
        <v>13</v>
      </c>
      <c r="K45" s="8" t="s">
        <v>780</v>
      </c>
      <c r="L45" s="8" t="s">
        <v>788</v>
      </c>
      <c r="M45" s="8" t="s">
        <v>782</v>
      </c>
      <c r="N45" s="8" t="s">
        <v>786</v>
      </c>
      <c r="O45" s="43">
        <v>42201</v>
      </c>
      <c r="P45" s="8">
        <f t="shared" si="1"/>
        <v>10</v>
      </c>
      <c r="Q45" s="14"/>
    </row>
    <row r="46" spans="1:17" hidden="1">
      <c r="A46" s="6">
        <v>43</v>
      </c>
      <c r="B46" s="12" t="str">
        <f t="shared" si="0"/>
        <v>07-0156-2021-6110-2000-0000-0019c0520p6611</v>
      </c>
      <c r="C46" s="12" t="s">
        <v>1005</v>
      </c>
      <c r="D46" s="16" t="s">
        <v>1006</v>
      </c>
      <c r="E46" s="9" t="s">
        <v>1007</v>
      </c>
      <c r="F46" s="16" t="s">
        <v>43</v>
      </c>
      <c r="G46" s="10">
        <v>42266</v>
      </c>
      <c r="H46" s="13">
        <v>19.68</v>
      </c>
      <c r="I46" s="8" t="s">
        <v>15</v>
      </c>
      <c r="J46" s="8" t="s">
        <v>13</v>
      </c>
      <c r="K46" s="8" t="s">
        <v>780</v>
      </c>
      <c r="L46" s="8" t="s">
        <v>788</v>
      </c>
      <c r="M46" s="8" t="s">
        <v>782</v>
      </c>
      <c r="N46" s="8" t="s">
        <v>786</v>
      </c>
      <c r="O46" s="43">
        <v>42266</v>
      </c>
      <c r="P46" s="8">
        <f t="shared" si="1"/>
        <v>9</v>
      </c>
      <c r="Q46" s="14"/>
    </row>
    <row r="47" spans="1:17" hidden="1">
      <c r="A47" s="6">
        <v>44</v>
      </c>
      <c r="B47" s="12" t="str">
        <f t="shared" si="0"/>
        <v/>
      </c>
      <c r="C47" s="12"/>
      <c r="D47" s="16"/>
      <c r="E47" s="9" t="s">
        <v>1008</v>
      </c>
      <c r="F47" s="16" t="s">
        <v>28</v>
      </c>
      <c r="G47" s="10">
        <v>42198</v>
      </c>
      <c r="H47" s="13">
        <v>4.0999999999999996</v>
      </c>
      <c r="I47" s="8" t="s">
        <v>15</v>
      </c>
      <c r="J47" s="8" t="s">
        <v>16</v>
      </c>
      <c r="K47" s="8">
        <v>0</v>
      </c>
      <c r="L47" s="8" t="s">
        <v>787</v>
      </c>
      <c r="M47" s="8" t="s">
        <v>785</v>
      </c>
      <c r="N47" s="8" t="s">
        <v>786</v>
      </c>
      <c r="O47" s="43">
        <v>42198</v>
      </c>
      <c r="P47" s="8">
        <f t="shared" si="1"/>
        <v>10</v>
      </c>
      <c r="Q47" s="14"/>
    </row>
    <row r="48" spans="1:17" hidden="1">
      <c r="A48" s="6">
        <v>45</v>
      </c>
      <c r="B48" s="12" t="str">
        <f t="shared" si="0"/>
        <v/>
      </c>
      <c r="C48" s="12"/>
      <c r="D48" s="16"/>
      <c r="E48" s="9" t="s">
        <v>1009</v>
      </c>
      <c r="F48" s="16" t="s">
        <v>44</v>
      </c>
      <c r="G48" s="10">
        <v>42213</v>
      </c>
      <c r="H48" s="13">
        <v>5.2</v>
      </c>
      <c r="I48" s="8" t="s">
        <v>15</v>
      </c>
      <c r="J48" s="8" t="s">
        <v>16</v>
      </c>
      <c r="K48" s="8">
        <v>0</v>
      </c>
      <c r="L48" s="8" t="s">
        <v>787</v>
      </c>
      <c r="M48" s="8" t="s">
        <v>785</v>
      </c>
      <c r="N48" s="8" t="s">
        <v>786</v>
      </c>
      <c r="O48" s="43">
        <v>42213</v>
      </c>
      <c r="P48" s="8">
        <f t="shared" si="1"/>
        <v>10</v>
      </c>
      <c r="Q48" s="14"/>
    </row>
    <row r="49" spans="1:17" hidden="1">
      <c r="A49" s="6">
        <v>46</v>
      </c>
      <c r="B49" s="12" t="str">
        <f t="shared" si="0"/>
        <v>07-0134-1239-3110-2000-0000-0012d2310x4311</v>
      </c>
      <c r="C49" s="12" t="s">
        <v>1010</v>
      </c>
      <c r="D49" s="16" t="s">
        <v>1011</v>
      </c>
      <c r="E49" s="9" t="s">
        <v>1012</v>
      </c>
      <c r="F49" s="16" t="s">
        <v>1013</v>
      </c>
      <c r="G49" s="10">
        <v>42226</v>
      </c>
      <c r="H49" s="13">
        <v>10.14</v>
      </c>
      <c r="I49" s="8" t="s">
        <v>15</v>
      </c>
      <c r="J49" s="8" t="s">
        <v>16</v>
      </c>
      <c r="K49" s="8" t="s">
        <v>780</v>
      </c>
      <c r="L49" s="8" t="s">
        <v>788</v>
      </c>
      <c r="M49" s="8" t="s">
        <v>785</v>
      </c>
      <c r="N49" s="8" t="s">
        <v>786</v>
      </c>
      <c r="O49" s="43">
        <v>42226</v>
      </c>
      <c r="P49" s="8">
        <f t="shared" si="1"/>
        <v>10</v>
      </c>
      <c r="Q49" s="14"/>
    </row>
    <row r="50" spans="1:17" hidden="1">
      <c r="A50" s="6">
        <v>47</v>
      </c>
      <c r="B50" s="12" t="str">
        <f t="shared" si="0"/>
        <v>07-0230-4994-5710-2000-0000-0016m9340s0527</v>
      </c>
      <c r="C50" s="12" t="s">
        <v>1014</v>
      </c>
      <c r="D50" s="16" t="s">
        <v>1015</v>
      </c>
      <c r="E50" s="9" t="s">
        <v>1016</v>
      </c>
      <c r="F50" s="16" t="s">
        <v>1017</v>
      </c>
      <c r="G50" s="10">
        <v>42375</v>
      </c>
      <c r="H50" s="13">
        <v>65</v>
      </c>
      <c r="I50" s="8" t="s">
        <v>15</v>
      </c>
      <c r="J50" s="8" t="s">
        <v>16</v>
      </c>
      <c r="K50" s="8" t="s">
        <v>780</v>
      </c>
      <c r="L50" s="8" t="s">
        <v>788</v>
      </c>
      <c r="M50" s="8" t="s">
        <v>785</v>
      </c>
      <c r="N50" s="8" t="s">
        <v>786</v>
      </c>
      <c r="O50" s="43">
        <v>42375</v>
      </c>
      <c r="P50" s="8">
        <f t="shared" si="1"/>
        <v>9</v>
      </c>
      <c r="Q50" s="14"/>
    </row>
    <row r="51" spans="1:17" hidden="1">
      <c r="A51" s="6">
        <v>48</v>
      </c>
      <c r="B51" s="12" t="str">
        <f t="shared" si="0"/>
        <v>07-0130-5013-6210-2000-0000-0018b0350r0612</v>
      </c>
      <c r="C51" s="12" t="s">
        <v>1018</v>
      </c>
      <c r="D51" s="16" t="s">
        <v>1019</v>
      </c>
      <c r="E51" s="9" t="s">
        <v>1020</v>
      </c>
      <c r="F51" s="16" t="s">
        <v>45</v>
      </c>
      <c r="G51" s="10">
        <v>42439</v>
      </c>
      <c r="H51" s="13">
        <v>54.6</v>
      </c>
      <c r="I51" s="8" t="s">
        <v>15</v>
      </c>
      <c r="J51" s="8" t="s">
        <v>16</v>
      </c>
      <c r="K51" s="8" t="s">
        <v>780</v>
      </c>
      <c r="L51" s="8" t="s">
        <v>788</v>
      </c>
      <c r="M51" s="8" t="s">
        <v>785</v>
      </c>
      <c r="N51" s="8" t="s">
        <v>786</v>
      </c>
      <c r="O51" s="43">
        <v>42439</v>
      </c>
      <c r="P51" s="8">
        <f t="shared" si="1"/>
        <v>9</v>
      </c>
      <c r="Q51" s="14"/>
    </row>
    <row r="52" spans="1:17" hidden="1">
      <c r="A52" s="6">
        <v>49</v>
      </c>
      <c r="B52" s="12" t="str">
        <f t="shared" si="0"/>
        <v>07-0130-5013-6110-2000-0000-0015b0350r0611</v>
      </c>
      <c r="C52" s="12" t="s">
        <v>1021</v>
      </c>
      <c r="D52" s="16" t="s">
        <v>1022</v>
      </c>
      <c r="E52" s="9" t="s">
        <v>1023</v>
      </c>
      <c r="F52" s="16" t="s">
        <v>45</v>
      </c>
      <c r="G52" s="10">
        <v>42439</v>
      </c>
      <c r="H52" s="13">
        <v>54.6</v>
      </c>
      <c r="I52" s="8" t="s">
        <v>15</v>
      </c>
      <c r="J52" s="8" t="s">
        <v>16</v>
      </c>
      <c r="K52" s="8" t="s">
        <v>780</v>
      </c>
      <c r="L52" s="8" t="s">
        <v>788</v>
      </c>
      <c r="M52" s="8" t="s">
        <v>785</v>
      </c>
      <c r="N52" s="8" t="s">
        <v>786</v>
      </c>
      <c r="O52" s="43">
        <v>42439</v>
      </c>
      <c r="P52" s="8">
        <f t="shared" si="1"/>
        <v>9</v>
      </c>
      <c r="Q52" s="14"/>
    </row>
    <row r="53" spans="1:17" hidden="1">
      <c r="A53" s="6">
        <v>50</v>
      </c>
      <c r="B53" s="12" t="str">
        <f t="shared" si="0"/>
        <v>07-0146-0642-9510-2000-0000-0012e6400q6915</v>
      </c>
      <c r="C53" s="12" t="s">
        <v>1024</v>
      </c>
      <c r="D53" s="16" t="s">
        <v>1025</v>
      </c>
      <c r="E53" s="9" t="s">
        <v>1026</v>
      </c>
      <c r="F53" s="16" t="s">
        <v>46</v>
      </c>
      <c r="G53" s="10">
        <v>42243</v>
      </c>
      <c r="H53" s="13">
        <v>10.92</v>
      </c>
      <c r="I53" s="8" t="s">
        <v>15</v>
      </c>
      <c r="J53" s="8" t="s">
        <v>16</v>
      </c>
      <c r="K53" s="8" t="s">
        <v>780</v>
      </c>
      <c r="L53" s="8" t="s">
        <v>788</v>
      </c>
      <c r="M53" s="8" t="s">
        <v>785</v>
      </c>
      <c r="N53" s="8" t="s">
        <v>786</v>
      </c>
      <c r="O53" s="43">
        <v>42243</v>
      </c>
      <c r="P53" s="8">
        <f t="shared" si="1"/>
        <v>10</v>
      </c>
      <c r="Q53" s="14"/>
    </row>
    <row r="54" spans="1:17" hidden="1">
      <c r="A54" s="6">
        <v>51</v>
      </c>
      <c r="B54" s="12" t="str">
        <f t="shared" si="0"/>
        <v/>
      </c>
      <c r="C54" s="12"/>
      <c r="D54" s="16"/>
      <c r="E54" s="9" t="s">
        <v>1027</v>
      </c>
      <c r="F54" s="16" t="s">
        <v>45</v>
      </c>
      <c r="G54" s="10">
        <v>42219</v>
      </c>
      <c r="H54" s="13">
        <v>3.15</v>
      </c>
      <c r="I54" s="8" t="s">
        <v>15</v>
      </c>
      <c r="J54" s="8" t="s">
        <v>16</v>
      </c>
      <c r="K54" s="8">
        <v>0</v>
      </c>
      <c r="L54" s="8" t="s">
        <v>787</v>
      </c>
      <c r="M54" s="8" t="s">
        <v>785</v>
      </c>
      <c r="N54" s="8" t="s">
        <v>786</v>
      </c>
      <c r="O54" s="43">
        <v>42219</v>
      </c>
      <c r="P54" s="8">
        <f t="shared" si="1"/>
        <v>10</v>
      </c>
      <c r="Q54" s="14"/>
    </row>
    <row r="55" spans="1:17" hidden="1">
      <c r="A55" s="6">
        <v>52</v>
      </c>
      <c r="B55" s="12" t="str">
        <f t="shared" si="0"/>
        <v>07-0230-4994-5810-2000-0000-0019m9340s0528</v>
      </c>
      <c r="C55" s="12" t="s">
        <v>1028</v>
      </c>
      <c r="D55" s="16" t="s">
        <v>1029</v>
      </c>
      <c r="E55" s="9" t="s">
        <v>1030</v>
      </c>
      <c r="F55" s="16" t="s">
        <v>47</v>
      </c>
      <c r="G55" s="10">
        <v>42375</v>
      </c>
      <c r="H55" s="13">
        <v>65</v>
      </c>
      <c r="I55" s="8" t="s">
        <v>15</v>
      </c>
      <c r="J55" s="8" t="s">
        <v>16</v>
      </c>
      <c r="K55" s="8" t="s">
        <v>780</v>
      </c>
      <c r="L55" s="8" t="s">
        <v>788</v>
      </c>
      <c r="M55" s="8" t="s">
        <v>785</v>
      </c>
      <c r="N55" s="8" t="s">
        <v>786</v>
      </c>
      <c r="O55" s="43">
        <v>42375</v>
      </c>
      <c r="P55" s="8">
        <f t="shared" si="1"/>
        <v>9</v>
      </c>
      <c r="Q55" s="14"/>
    </row>
    <row r="56" spans="1:17" hidden="1">
      <c r="A56" s="6">
        <v>53</v>
      </c>
      <c r="B56" s="12" t="str">
        <f t="shared" si="0"/>
        <v>07-0230-4994-5910-2000-0000-0012m9340s0529</v>
      </c>
      <c r="C56" s="12" t="s">
        <v>1031</v>
      </c>
      <c r="D56" s="16" t="s">
        <v>1032</v>
      </c>
      <c r="E56" s="9" t="s">
        <v>1033</v>
      </c>
      <c r="F56" s="16" t="s">
        <v>48</v>
      </c>
      <c r="G56" s="10">
        <v>42364</v>
      </c>
      <c r="H56" s="13">
        <v>65</v>
      </c>
      <c r="I56" s="8" t="s">
        <v>15</v>
      </c>
      <c r="J56" s="8" t="s">
        <v>16</v>
      </c>
      <c r="K56" s="8" t="s">
        <v>780</v>
      </c>
      <c r="L56" s="8" t="s">
        <v>788</v>
      </c>
      <c r="M56" s="8" t="s">
        <v>785</v>
      </c>
      <c r="N56" s="8" t="s">
        <v>786</v>
      </c>
      <c r="O56" s="43">
        <v>42364</v>
      </c>
      <c r="P56" s="8">
        <f t="shared" si="1"/>
        <v>9</v>
      </c>
      <c r="Q56" s="14"/>
    </row>
    <row r="57" spans="1:17" hidden="1">
      <c r="A57" s="6">
        <v>54</v>
      </c>
      <c r="B57" s="12" t="str">
        <f t="shared" si="0"/>
        <v>07-0167-7870-9110-2000-0000-0013h8670n7911</v>
      </c>
      <c r="C57" s="12" t="s">
        <v>1034</v>
      </c>
      <c r="D57" s="16" t="s">
        <v>1035</v>
      </c>
      <c r="E57" s="9" t="s">
        <v>1036</v>
      </c>
      <c r="F57" s="16" t="s">
        <v>49</v>
      </c>
      <c r="G57" s="10">
        <v>42245</v>
      </c>
      <c r="H57" s="13">
        <v>56.42</v>
      </c>
      <c r="I57" s="8" t="s">
        <v>15</v>
      </c>
      <c r="J57" s="8" t="s">
        <v>13</v>
      </c>
      <c r="K57" s="8" t="s">
        <v>780</v>
      </c>
      <c r="L57" s="8" t="s">
        <v>788</v>
      </c>
      <c r="M57" s="8" t="s">
        <v>782</v>
      </c>
      <c r="N57" s="8" t="s">
        <v>786</v>
      </c>
      <c r="O57" s="43">
        <v>42245</v>
      </c>
      <c r="P57" s="8">
        <f t="shared" si="1"/>
        <v>10</v>
      </c>
      <c r="Q57" s="14"/>
    </row>
    <row r="58" spans="1:17" hidden="1">
      <c r="A58" s="6">
        <v>55</v>
      </c>
      <c r="B58" s="12" t="str">
        <f t="shared" si="0"/>
        <v>07-0162-3095-6610-2000-0000-0017m0630t2616</v>
      </c>
      <c r="C58" s="12" t="s">
        <v>1037</v>
      </c>
      <c r="D58" s="16" t="s">
        <v>1038</v>
      </c>
      <c r="E58" s="9" t="s">
        <v>1039</v>
      </c>
      <c r="F58" s="16" t="s">
        <v>26</v>
      </c>
      <c r="G58" s="10">
        <v>42235</v>
      </c>
      <c r="H58" s="13">
        <v>12.48</v>
      </c>
      <c r="I58" s="8" t="s">
        <v>15</v>
      </c>
      <c r="J58" s="8" t="s">
        <v>13</v>
      </c>
      <c r="K58" s="8" t="s">
        <v>780</v>
      </c>
      <c r="L58" s="8" t="s">
        <v>788</v>
      </c>
      <c r="M58" s="8" t="s">
        <v>782</v>
      </c>
      <c r="N58" s="8" t="s">
        <v>786</v>
      </c>
      <c r="O58" s="43">
        <v>42235</v>
      </c>
      <c r="P58" s="8">
        <f t="shared" si="1"/>
        <v>10</v>
      </c>
      <c r="Q58" s="14"/>
    </row>
    <row r="59" spans="1:17" hidden="1">
      <c r="A59" s="6">
        <v>56</v>
      </c>
      <c r="B59" s="12" t="str">
        <f t="shared" si="0"/>
        <v>07-0150-6782-5410-2000-0000-0019k7560q0514</v>
      </c>
      <c r="C59" s="12" t="s">
        <v>1040</v>
      </c>
      <c r="D59" s="16" t="s">
        <v>1041</v>
      </c>
      <c r="E59" s="9" t="s">
        <v>1042</v>
      </c>
      <c r="F59" s="16" t="s">
        <v>26</v>
      </c>
      <c r="G59" s="10">
        <v>42223</v>
      </c>
      <c r="H59" s="13">
        <v>11.44</v>
      </c>
      <c r="I59" s="8" t="s">
        <v>15</v>
      </c>
      <c r="J59" s="8" t="s">
        <v>13</v>
      </c>
      <c r="K59" s="8" t="s">
        <v>780</v>
      </c>
      <c r="L59" s="8" t="s">
        <v>788</v>
      </c>
      <c r="M59" s="8" t="s">
        <v>782</v>
      </c>
      <c r="N59" s="8" t="s">
        <v>786</v>
      </c>
      <c r="O59" s="43">
        <v>42223</v>
      </c>
      <c r="P59" s="8">
        <f t="shared" si="1"/>
        <v>10</v>
      </c>
      <c r="Q59" s="14"/>
    </row>
    <row r="60" spans="1:17" hidden="1">
      <c r="A60" s="6">
        <v>57</v>
      </c>
      <c r="B60" s="12" t="str">
        <f t="shared" si="0"/>
        <v>07-0150-6782-5510-2000-0000-0012k7560q0515</v>
      </c>
      <c r="C60" s="12" t="s">
        <v>1043</v>
      </c>
      <c r="D60" s="16" t="s">
        <v>1044</v>
      </c>
      <c r="E60" s="9" t="s">
        <v>1045</v>
      </c>
      <c r="F60" s="16" t="s">
        <v>26</v>
      </c>
      <c r="G60" s="10">
        <v>42224</v>
      </c>
      <c r="H60" s="13">
        <v>12.48</v>
      </c>
      <c r="I60" s="8" t="s">
        <v>15</v>
      </c>
      <c r="J60" s="8" t="s">
        <v>13</v>
      </c>
      <c r="K60" s="8" t="s">
        <v>780</v>
      </c>
      <c r="L60" s="8" t="s">
        <v>788</v>
      </c>
      <c r="M60" s="8" t="s">
        <v>782</v>
      </c>
      <c r="N60" s="8" t="s">
        <v>786</v>
      </c>
      <c r="O60" s="43">
        <v>42224</v>
      </c>
      <c r="P60" s="8">
        <f t="shared" si="1"/>
        <v>10</v>
      </c>
      <c r="Q60" s="14"/>
    </row>
    <row r="61" spans="1:17" hidden="1">
      <c r="A61" s="6">
        <v>58</v>
      </c>
      <c r="B61" s="12" t="str">
        <f t="shared" si="0"/>
        <v>07-0162-3094-4910-2000-0000-0015</v>
      </c>
      <c r="C61" s="12" t="s">
        <v>1046</v>
      </c>
      <c r="D61" s="16"/>
      <c r="E61" s="9" t="s">
        <v>1047</v>
      </c>
      <c r="F61" s="16" t="s">
        <v>50</v>
      </c>
      <c r="G61" s="10">
        <v>42220</v>
      </c>
      <c r="H61" s="13">
        <v>10.08</v>
      </c>
      <c r="I61" s="8" t="s">
        <v>15</v>
      </c>
      <c r="J61" s="8" t="s">
        <v>13</v>
      </c>
      <c r="K61" s="8" t="s">
        <v>780</v>
      </c>
      <c r="L61" s="8" t="s">
        <v>788</v>
      </c>
      <c r="M61" s="8" t="s">
        <v>782</v>
      </c>
      <c r="N61" s="8" t="s">
        <v>786</v>
      </c>
      <c r="O61" s="43">
        <v>42220</v>
      </c>
      <c r="P61" s="8">
        <f t="shared" si="1"/>
        <v>10</v>
      </c>
      <c r="Q61" s="14"/>
    </row>
    <row r="62" spans="1:17" hidden="1">
      <c r="A62" s="6">
        <v>59</v>
      </c>
      <c r="B62" s="12" t="str">
        <f t="shared" si="0"/>
        <v>07-1258-9186-1010-2000-0000-0018k1591u8120</v>
      </c>
      <c r="C62" s="12" t="s">
        <v>1048</v>
      </c>
      <c r="D62" s="16" t="s">
        <v>1049</v>
      </c>
      <c r="E62" s="9" t="s">
        <v>1050</v>
      </c>
      <c r="F62" s="16" t="s">
        <v>1051</v>
      </c>
      <c r="G62" s="10">
        <v>42822</v>
      </c>
      <c r="H62" s="13">
        <v>163.80000000000001</v>
      </c>
      <c r="I62" s="8" t="s">
        <v>12</v>
      </c>
      <c r="J62" s="8" t="s">
        <v>13</v>
      </c>
      <c r="K62" s="8" t="s">
        <v>780</v>
      </c>
      <c r="L62" s="8" t="s">
        <v>788</v>
      </c>
      <c r="M62" s="8" t="s">
        <v>782</v>
      </c>
      <c r="N62" s="8" t="s">
        <v>783</v>
      </c>
      <c r="O62" s="43">
        <v>42822</v>
      </c>
      <c r="P62" s="8">
        <f t="shared" si="1"/>
        <v>8</v>
      </c>
      <c r="Q62" s="14"/>
    </row>
    <row r="63" spans="1:17" hidden="1">
      <c r="A63" s="6">
        <v>60</v>
      </c>
      <c r="B63" s="12" t="str">
        <f t="shared" si="0"/>
        <v>07-0156-2030-6210-2000-0000-0010d0520n6612</v>
      </c>
      <c r="C63" s="12" t="s">
        <v>1052</v>
      </c>
      <c r="D63" s="16" t="s">
        <v>1053</v>
      </c>
      <c r="E63" s="9" t="s">
        <v>1054</v>
      </c>
      <c r="F63" s="16" t="s">
        <v>1055</v>
      </c>
      <c r="G63" s="10">
        <v>42307</v>
      </c>
      <c r="H63" s="13">
        <v>58.24</v>
      </c>
      <c r="I63" s="8" t="s">
        <v>15</v>
      </c>
      <c r="J63" s="8" t="s">
        <v>13</v>
      </c>
      <c r="K63" s="8" t="s">
        <v>780</v>
      </c>
      <c r="L63" s="8" t="s">
        <v>788</v>
      </c>
      <c r="M63" s="8" t="s">
        <v>782</v>
      </c>
      <c r="N63" s="8" t="s">
        <v>786</v>
      </c>
      <c r="O63" s="43">
        <v>42307</v>
      </c>
      <c r="P63" s="8">
        <f t="shared" si="1"/>
        <v>9</v>
      </c>
      <c r="Q63" s="14"/>
    </row>
    <row r="64" spans="1:17" hidden="1">
      <c r="A64" s="6">
        <v>61</v>
      </c>
      <c r="B64" s="12" t="str">
        <f t="shared" si="0"/>
        <v/>
      </c>
      <c r="C64" s="12"/>
      <c r="D64" s="16"/>
      <c r="E64" s="9" t="s">
        <v>1056</v>
      </c>
      <c r="F64" s="16" t="s">
        <v>51</v>
      </c>
      <c r="G64" s="10">
        <v>42232</v>
      </c>
      <c r="H64" s="13">
        <v>4.41</v>
      </c>
      <c r="I64" s="8" t="s">
        <v>15</v>
      </c>
      <c r="J64" s="8" t="s">
        <v>13</v>
      </c>
      <c r="K64" s="8">
        <v>0</v>
      </c>
      <c r="L64" s="8" t="s">
        <v>787</v>
      </c>
      <c r="M64" s="8" t="s">
        <v>782</v>
      </c>
      <c r="N64" s="8" t="s">
        <v>786</v>
      </c>
      <c r="O64" s="43">
        <v>42232</v>
      </c>
      <c r="P64" s="8">
        <f t="shared" si="1"/>
        <v>10</v>
      </c>
      <c r="Q64" s="14"/>
    </row>
    <row r="65" spans="1:17" hidden="1">
      <c r="A65" s="6">
        <v>62</v>
      </c>
      <c r="B65" s="12" t="str">
        <f t="shared" si="0"/>
        <v>07-0158-9150-2810-2000-0000-0016f1590n8218</v>
      </c>
      <c r="C65" s="12" t="s">
        <v>1057</v>
      </c>
      <c r="D65" s="16" t="s">
        <v>1058</v>
      </c>
      <c r="E65" s="9" t="s">
        <v>1059</v>
      </c>
      <c r="F65" s="16" t="s">
        <v>766</v>
      </c>
      <c r="G65" s="10">
        <v>42510</v>
      </c>
      <c r="H65" s="13">
        <v>58.24</v>
      </c>
      <c r="I65" s="8" t="s">
        <v>15</v>
      </c>
      <c r="J65" s="8" t="s">
        <v>13</v>
      </c>
      <c r="K65" s="8" t="s">
        <v>780</v>
      </c>
      <c r="L65" s="8" t="s">
        <v>788</v>
      </c>
      <c r="M65" s="8" t="s">
        <v>782</v>
      </c>
      <c r="N65" s="8" t="s">
        <v>786</v>
      </c>
      <c r="O65" s="43">
        <v>42510</v>
      </c>
      <c r="P65" s="8">
        <f t="shared" si="1"/>
        <v>9</v>
      </c>
      <c r="Q65" s="14"/>
    </row>
    <row r="66" spans="1:17" hidden="1">
      <c r="A66" s="6">
        <v>63</v>
      </c>
      <c r="B66" s="12" t="str">
        <f t="shared" si="0"/>
        <v>07-0167-7873-7710-2000-0000-0016h8670r7717</v>
      </c>
      <c r="C66" s="12" t="s">
        <v>1060</v>
      </c>
      <c r="D66" s="16" t="s">
        <v>1061</v>
      </c>
      <c r="E66" s="9" t="s">
        <v>1062</v>
      </c>
      <c r="F66" s="16" t="s">
        <v>52</v>
      </c>
      <c r="G66" s="10">
        <v>42244</v>
      </c>
      <c r="H66" s="13">
        <v>15.08</v>
      </c>
      <c r="I66" s="8" t="s">
        <v>15</v>
      </c>
      <c r="J66" s="8" t="s">
        <v>13</v>
      </c>
      <c r="K66" s="8" t="s">
        <v>780</v>
      </c>
      <c r="L66" s="8" t="s">
        <v>788</v>
      </c>
      <c r="M66" s="8" t="s">
        <v>782</v>
      </c>
      <c r="N66" s="8" t="s">
        <v>786</v>
      </c>
      <c r="O66" s="43">
        <v>42244</v>
      </c>
      <c r="P66" s="8">
        <f t="shared" si="1"/>
        <v>10</v>
      </c>
      <c r="Q66" s="14"/>
    </row>
    <row r="67" spans="1:17" hidden="1">
      <c r="A67" s="6">
        <v>64</v>
      </c>
      <c r="B67" s="12" t="str">
        <f t="shared" si="0"/>
        <v>07-0167-7873-8110-2000-0000-0019h8670r7811</v>
      </c>
      <c r="C67" s="12" t="s">
        <v>1063</v>
      </c>
      <c r="D67" s="16" t="s">
        <v>1064</v>
      </c>
      <c r="E67" s="9" t="s">
        <v>1065</v>
      </c>
      <c r="F67" s="16" t="s">
        <v>52</v>
      </c>
      <c r="G67" s="10">
        <v>42244</v>
      </c>
      <c r="H67" s="13">
        <v>24.96</v>
      </c>
      <c r="I67" s="8" t="s">
        <v>15</v>
      </c>
      <c r="J67" s="8" t="s">
        <v>13</v>
      </c>
      <c r="K67" s="8" t="s">
        <v>780</v>
      </c>
      <c r="L67" s="8" t="s">
        <v>788</v>
      </c>
      <c r="M67" s="8" t="s">
        <v>782</v>
      </c>
      <c r="N67" s="8" t="s">
        <v>786</v>
      </c>
      <c r="O67" s="43">
        <v>42244</v>
      </c>
      <c r="P67" s="8">
        <f t="shared" si="1"/>
        <v>10</v>
      </c>
      <c r="Q67" s="14"/>
    </row>
    <row r="68" spans="1:17" hidden="1">
      <c r="A68" s="6">
        <v>65</v>
      </c>
      <c r="B68" s="12" t="str">
        <f t="shared" si="0"/>
        <v>07-0167-7873-4410-2000-0000-0014h8670r7414e8400v6710</v>
      </c>
      <c r="C68" s="12" t="s">
        <v>1066</v>
      </c>
      <c r="D68" s="16" t="s">
        <v>1067</v>
      </c>
      <c r="E68" s="9" t="s">
        <v>1068</v>
      </c>
      <c r="F68" s="16" t="s">
        <v>1069</v>
      </c>
      <c r="G68" s="10">
        <v>42507</v>
      </c>
      <c r="H68" s="13">
        <v>50.96</v>
      </c>
      <c r="I68" s="8" t="s">
        <v>15</v>
      </c>
      <c r="J68" s="8" t="s">
        <v>13</v>
      </c>
      <c r="K68" s="8" t="s">
        <v>780</v>
      </c>
      <c r="L68" s="8" t="s">
        <v>788</v>
      </c>
      <c r="M68" s="8" t="s">
        <v>782</v>
      </c>
      <c r="N68" s="8" t="s">
        <v>786</v>
      </c>
      <c r="O68" s="43">
        <v>42507</v>
      </c>
      <c r="P68" s="8">
        <f t="shared" si="1"/>
        <v>9</v>
      </c>
      <c r="Q68" s="14"/>
    </row>
    <row r="69" spans="1:17" hidden="1">
      <c r="A69" s="6">
        <v>66</v>
      </c>
      <c r="B69" s="12" t="str">
        <f t="shared" ref="B69:B132" si="2">C69&amp;D69</f>
        <v>07-0167-7872-8720-2000-0000-0013h8670q7817</v>
      </c>
      <c r="C69" s="12" t="s">
        <v>1070</v>
      </c>
      <c r="D69" s="16" t="s">
        <v>1071</v>
      </c>
      <c r="E69" s="9" t="s">
        <v>1072</v>
      </c>
      <c r="F69" s="16" t="s">
        <v>53</v>
      </c>
      <c r="G69" s="10">
        <v>42469</v>
      </c>
      <c r="H69" s="13">
        <v>18.2</v>
      </c>
      <c r="I69" s="8" t="s">
        <v>15</v>
      </c>
      <c r="J69" s="8" t="s">
        <v>13</v>
      </c>
      <c r="K69" s="8" t="s">
        <v>780</v>
      </c>
      <c r="L69" s="8" t="s">
        <v>788</v>
      </c>
      <c r="M69" s="8" t="s">
        <v>782</v>
      </c>
      <c r="N69" s="8" t="s">
        <v>786</v>
      </c>
      <c r="O69" s="43">
        <v>42469</v>
      </c>
      <c r="P69" s="8">
        <f t="shared" si="1"/>
        <v>9</v>
      </c>
      <c r="Q69" s="14"/>
    </row>
    <row r="70" spans="1:17" hidden="1">
      <c r="A70" s="6">
        <v>67</v>
      </c>
      <c r="B70" s="12" t="str">
        <f t="shared" si="2"/>
        <v>07-0150-6792-2210-2000-0000-0017m7560q0212</v>
      </c>
      <c r="C70" s="12" t="s">
        <v>1073</v>
      </c>
      <c r="D70" s="16" t="s">
        <v>1074</v>
      </c>
      <c r="E70" s="9" t="s">
        <v>1075</v>
      </c>
      <c r="F70" s="16" t="s">
        <v>1076</v>
      </c>
      <c r="G70" s="10">
        <v>42251</v>
      </c>
      <c r="H70" s="13">
        <v>18.2</v>
      </c>
      <c r="I70" s="8" t="s">
        <v>15</v>
      </c>
      <c r="J70" s="8" t="s">
        <v>13</v>
      </c>
      <c r="K70" s="8" t="s">
        <v>780</v>
      </c>
      <c r="L70" s="8" t="s">
        <v>788</v>
      </c>
      <c r="M70" s="8" t="s">
        <v>782</v>
      </c>
      <c r="N70" s="8" t="s">
        <v>786</v>
      </c>
      <c r="O70" s="43">
        <v>42251</v>
      </c>
      <c r="P70" s="8">
        <f t="shared" ref="P70:P133" si="3">DATEDIF(O70,$B$1,"Y")</f>
        <v>9</v>
      </c>
      <c r="Q70" s="14"/>
    </row>
    <row r="71" spans="1:17" hidden="1">
      <c r="A71" s="6">
        <v>68</v>
      </c>
      <c r="B71" s="12" t="str">
        <f t="shared" si="2"/>
        <v>07-0150-6789-0910-2000-0000-0012k7560x0019</v>
      </c>
      <c r="C71" s="12" t="s">
        <v>1077</v>
      </c>
      <c r="D71" s="16" t="s">
        <v>1078</v>
      </c>
      <c r="E71" s="9" t="s">
        <v>1079</v>
      </c>
      <c r="F71" s="16" t="s">
        <v>54</v>
      </c>
      <c r="G71" s="10">
        <v>42246</v>
      </c>
      <c r="H71" s="13">
        <v>35.28</v>
      </c>
      <c r="I71" s="8" t="s">
        <v>15</v>
      </c>
      <c r="J71" s="8" t="s">
        <v>13</v>
      </c>
      <c r="K71" s="8" t="s">
        <v>780</v>
      </c>
      <c r="L71" s="8" t="s">
        <v>788</v>
      </c>
      <c r="M71" s="8" t="s">
        <v>782</v>
      </c>
      <c r="N71" s="8" t="s">
        <v>786</v>
      </c>
      <c r="O71" s="43">
        <v>42246</v>
      </c>
      <c r="P71" s="8">
        <f t="shared" si="3"/>
        <v>10</v>
      </c>
      <c r="Q71" s="14"/>
    </row>
    <row r="72" spans="1:17" hidden="1">
      <c r="A72" s="6">
        <v>69</v>
      </c>
      <c r="B72" s="12" t="str">
        <f t="shared" si="2"/>
        <v>07-0165-0702-6210-2000-0000-0014a7600q5612</v>
      </c>
      <c r="C72" s="12" t="s">
        <v>1080</v>
      </c>
      <c r="D72" s="16" t="s">
        <v>1081</v>
      </c>
      <c r="E72" s="9" t="s">
        <v>1082</v>
      </c>
      <c r="F72" s="16" t="s">
        <v>55</v>
      </c>
      <c r="G72" s="10">
        <v>42223</v>
      </c>
      <c r="H72" s="13">
        <v>39.520000000000003</v>
      </c>
      <c r="I72" s="8" t="s">
        <v>15</v>
      </c>
      <c r="J72" s="8" t="s">
        <v>13</v>
      </c>
      <c r="K72" s="8" t="s">
        <v>780</v>
      </c>
      <c r="L72" s="8" t="s">
        <v>788</v>
      </c>
      <c r="M72" s="8" t="s">
        <v>782</v>
      </c>
      <c r="N72" s="8" t="s">
        <v>786</v>
      </c>
      <c r="O72" s="43">
        <v>42223</v>
      </c>
      <c r="P72" s="8">
        <f t="shared" si="3"/>
        <v>10</v>
      </c>
      <c r="Q72" s="14"/>
    </row>
    <row r="73" spans="1:17" hidden="1">
      <c r="A73" s="6">
        <v>70</v>
      </c>
      <c r="B73" s="12" t="str">
        <f t="shared" si="2"/>
        <v>07-0150-6784-3510-2000-0000-0018k7560s0315</v>
      </c>
      <c r="C73" s="12" t="s">
        <v>1083</v>
      </c>
      <c r="D73" s="16" t="s">
        <v>1084</v>
      </c>
      <c r="E73" s="9" t="s">
        <v>1085</v>
      </c>
      <c r="F73" s="16" t="s">
        <v>56</v>
      </c>
      <c r="G73" s="10">
        <v>42282</v>
      </c>
      <c r="H73" s="13">
        <v>31.2</v>
      </c>
      <c r="I73" s="8" t="s">
        <v>15</v>
      </c>
      <c r="J73" s="8" t="s">
        <v>13</v>
      </c>
      <c r="K73" s="8" t="s">
        <v>780</v>
      </c>
      <c r="L73" s="8" t="s">
        <v>788</v>
      </c>
      <c r="M73" s="8" t="s">
        <v>782</v>
      </c>
      <c r="N73" s="8" t="s">
        <v>786</v>
      </c>
      <c r="O73" s="43">
        <v>42282</v>
      </c>
      <c r="P73" s="8">
        <f t="shared" si="3"/>
        <v>9</v>
      </c>
      <c r="Q73" s="14"/>
    </row>
    <row r="74" spans="1:17" hidden="1">
      <c r="A74" s="6">
        <v>71</v>
      </c>
      <c r="B74" s="12" t="str">
        <f t="shared" si="2"/>
        <v>07-0167-7896-1110-2000-0000-0013m8670u7111</v>
      </c>
      <c r="C74" s="12" t="s">
        <v>1086</v>
      </c>
      <c r="D74" s="16" t="s">
        <v>1087</v>
      </c>
      <c r="E74" s="9" t="s">
        <v>1088</v>
      </c>
      <c r="F74" s="16" t="s">
        <v>57</v>
      </c>
      <c r="G74" s="10">
        <v>42363</v>
      </c>
      <c r="H74" s="13">
        <v>32.76</v>
      </c>
      <c r="I74" s="8" t="s">
        <v>15</v>
      </c>
      <c r="J74" s="8" t="s">
        <v>13</v>
      </c>
      <c r="K74" s="8" t="s">
        <v>780</v>
      </c>
      <c r="L74" s="8" t="s">
        <v>788</v>
      </c>
      <c r="M74" s="8" t="s">
        <v>782</v>
      </c>
      <c r="N74" s="8" t="s">
        <v>786</v>
      </c>
      <c r="O74" s="43">
        <v>42363</v>
      </c>
      <c r="P74" s="8">
        <f t="shared" si="3"/>
        <v>9</v>
      </c>
      <c r="Q74" s="14"/>
    </row>
    <row r="75" spans="1:17" hidden="1">
      <c r="A75" s="6">
        <v>72</v>
      </c>
      <c r="B75" s="12" t="str">
        <f t="shared" si="2"/>
        <v>07-0167-7873-6310-2000-0000-0013h8670r7613</v>
      </c>
      <c r="C75" s="12" t="s">
        <v>1089</v>
      </c>
      <c r="D75" s="16" t="s">
        <v>1090</v>
      </c>
      <c r="E75" s="9" t="s">
        <v>1091</v>
      </c>
      <c r="F75" s="16" t="s">
        <v>58</v>
      </c>
      <c r="G75" s="10">
        <v>42304</v>
      </c>
      <c r="H75" s="13">
        <v>58.24</v>
      </c>
      <c r="I75" s="8" t="s">
        <v>15</v>
      </c>
      <c r="J75" s="8" t="s">
        <v>13</v>
      </c>
      <c r="K75" s="8" t="s">
        <v>780</v>
      </c>
      <c r="L75" s="8" t="s">
        <v>788</v>
      </c>
      <c r="M75" s="8" t="s">
        <v>782</v>
      </c>
      <c r="N75" s="8" t="s">
        <v>786</v>
      </c>
      <c r="O75" s="43">
        <v>42304</v>
      </c>
      <c r="P75" s="8">
        <f t="shared" si="3"/>
        <v>9</v>
      </c>
      <c r="Q75" s="14"/>
    </row>
    <row r="76" spans="1:17" hidden="1">
      <c r="A76" s="6">
        <v>73</v>
      </c>
      <c r="B76" s="12" t="str">
        <f t="shared" si="2"/>
        <v>07-0167-7873-6510-2000-0000-0019h8670r7615</v>
      </c>
      <c r="C76" s="12" t="s">
        <v>1092</v>
      </c>
      <c r="D76" s="16" t="s">
        <v>1093</v>
      </c>
      <c r="E76" s="9" t="s">
        <v>1094</v>
      </c>
      <c r="F76" s="16" t="s">
        <v>1095</v>
      </c>
      <c r="G76" s="10">
        <v>42300</v>
      </c>
      <c r="H76" s="13">
        <v>58.24</v>
      </c>
      <c r="I76" s="8" t="s">
        <v>15</v>
      </c>
      <c r="J76" s="8" t="s">
        <v>13</v>
      </c>
      <c r="K76" s="8" t="s">
        <v>780</v>
      </c>
      <c r="L76" s="8" t="s">
        <v>788</v>
      </c>
      <c r="M76" s="8" t="s">
        <v>782</v>
      </c>
      <c r="N76" s="8" t="s">
        <v>786</v>
      </c>
      <c r="O76" s="43">
        <v>42300</v>
      </c>
      <c r="P76" s="8">
        <f t="shared" si="3"/>
        <v>9</v>
      </c>
      <c r="Q76" s="14"/>
    </row>
    <row r="77" spans="1:17" hidden="1">
      <c r="A77" s="6">
        <v>74</v>
      </c>
      <c r="B77" s="12" t="str">
        <f t="shared" si="2"/>
        <v>07-0167-7942-9210-2000-0000-0018e9670q7912</v>
      </c>
      <c r="C77" s="12" t="s">
        <v>1096</v>
      </c>
      <c r="D77" s="16" t="s">
        <v>1097</v>
      </c>
      <c r="E77" s="9" t="s">
        <v>1098</v>
      </c>
      <c r="F77" s="16" t="s">
        <v>59</v>
      </c>
      <c r="G77" s="10">
        <v>42442</v>
      </c>
      <c r="H77" s="13">
        <v>29.12</v>
      </c>
      <c r="I77" s="8" t="s">
        <v>15</v>
      </c>
      <c r="J77" s="8" t="s">
        <v>13</v>
      </c>
      <c r="K77" s="8" t="s">
        <v>780</v>
      </c>
      <c r="L77" s="8" t="s">
        <v>788</v>
      </c>
      <c r="M77" s="8" t="s">
        <v>782</v>
      </c>
      <c r="N77" s="8" t="s">
        <v>786</v>
      </c>
      <c r="O77" s="43">
        <v>42442</v>
      </c>
      <c r="P77" s="8">
        <f t="shared" si="3"/>
        <v>9</v>
      </c>
      <c r="Q77" s="14"/>
    </row>
    <row r="78" spans="1:17" hidden="1">
      <c r="A78" s="6">
        <v>75</v>
      </c>
      <c r="B78" s="12" t="str">
        <f t="shared" si="2"/>
        <v>07-0167-7896-0910-2000-0000-0016m8670u7019</v>
      </c>
      <c r="C78" s="12" t="s">
        <v>1099</v>
      </c>
      <c r="D78" s="16" t="s">
        <v>1100</v>
      </c>
      <c r="E78" s="9" t="s">
        <v>1101</v>
      </c>
      <c r="F78" s="16" t="s">
        <v>60</v>
      </c>
      <c r="G78" s="10">
        <v>42363</v>
      </c>
      <c r="H78" s="13">
        <v>21.84</v>
      </c>
      <c r="I78" s="8" t="s">
        <v>15</v>
      </c>
      <c r="J78" s="8" t="s">
        <v>13</v>
      </c>
      <c r="K78" s="8" t="s">
        <v>780</v>
      </c>
      <c r="L78" s="8" t="s">
        <v>788</v>
      </c>
      <c r="M78" s="8" t="s">
        <v>782</v>
      </c>
      <c r="N78" s="8" t="s">
        <v>786</v>
      </c>
      <c r="O78" s="43">
        <v>42363</v>
      </c>
      <c r="P78" s="8">
        <f t="shared" si="3"/>
        <v>9</v>
      </c>
      <c r="Q78" s="14"/>
    </row>
    <row r="79" spans="1:17" hidden="1">
      <c r="A79" s="6">
        <v>76</v>
      </c>
      <c r="B79" s="12" t="str">
        <f t="shared" si="2"/>
        <v>07-0134-1245-6510-2000-0000-0018e2310t4615</v>
      </c>
      <c r="C79" s="12" t="s">
        <v>1102</v>
      </c>
      <c r="D79" s="16" t="s">
        <v>1103</v>
      </c>
      <c r="E79" s="9" t="s">
        <v>1104</v>
      </c>
      <c r="F79" s="16" t="s">
        <v>61</v>
      </c>
      <c r="G79" s="10">
        <v>42266</v>
      </c>
      <c r="H79" s="13">
        <v>10.08</v>
      </c>
      <c r="I79" s="8" t="s">
        <v>15</v>
      </c>
      <c r="J79" s="8" t="s">
        <v>16</v>
      </c>
      <c r="K79" s="8" t="s">
        <v>780</v>
      </c>
      <c r="L79" s="8" t="s">
        <v>788</v>
      </c>
      <c r="M79" s="8" t="s">
        <v>785</v>
      </c>
      <c r="N79" s="8" t="s">
        <v>786</v>
      </c>
      <c r="O79" s="43">
        <v>42266</v>
      </c>
      <c r="P79" s="8">
        <f t="shared" si="3"/>
        <v>9</v>
      </c>
      <c r="Q79" s="14"/>
    </row>
    <row r="80" spans="1:17" hidden="1">
      <c r="A80" s="6">
        <v>77</v>
      </c>
      <c r="B80" s="12" t="str">
        <f t="shared" si="2"/>
        <v>07-0134-1246-2610-2000-0000-0016e2310u4216</v>
      </c>
      <c r="C80" s="12" t="s">
        <v>1105</v>
      </c>
      <c r="D80" s="16" t="s">
        <v>1106</v>
      </c>
      <c r="E80" s="9" t="s">
        <v>1107</v>
      </c>
      <c r="F80" s="16" t="s">
        <v>61</v>
      </c>
      <c r="G80" s="10">
        <v>42658</v>
      </c>
      <c r="H80" s="13">
        <v>58.24</v>
      </c>
      <c r="I80" s="8" t="s">
        <v>15</v>
      </c>
      <c r="J80" s="8" t="s">
        <v>16</v>
      </c>
      <c r="K80" s="8" t="s">
        <v>780</v>
      </c>
      <c r="L80" s="8" t="s">
        <v>788</v>
      </c>
      <c r="M80" s="8" t="s">
        <v>785</v>
      </c>
      <c r="N80" s="8" t="s">
        <v>786</v>
      </c>
      <c r="O80" s="43">
        <v>42658</v>
      </c>
      <c r="P80" s="8">
        <f t="shared" si="3"/>
        <v>8</v>
      </c>
      <c r="Q80" s="14"/>
    </row>
    <row r="81" spans="1:17" hidden="1">
      <c r="A81" s="6">
        <v>78</v>
      </c>
      <c r="B81" s="12" t="str">
        <f t="shared" si="2"/>
        <v/>
      </c>
      <c r="C81" s="12"/>
      <c r="D81" s="16"/>
      <c r="E81" s="9" t="s">
        <v>1108</v>
      </c>
      <c r="F81" s="16" t="s">
        <v>62</v>
      </c>
      <c r="G81" s="10">
        <v>42286</v>
      </c>
      <c r="H81" s="13">
        <v>13</v>
      </c>
      <c r="I81" s="8" t="s">
        <v>15</v>
      </c>
      <c r="J81" s="8" t="s">
        <v>63</v>
      </c>
      <c r="K81" s="8">
        <v>0</v>
      </c>
      <c r="L81" s="8" t="s">
        <v>788</v>
      </c>
      <c r="M81" s="8" t="s">
        <v>791</v>
      </c>
      <c r="N81" s="8" t="s">
        <v>786</v>
      </c>
      <c r="O81" s="43">
        <v>42286</v>
      </c>
      <c r="P81" s="8">
        <f t="shared" si="3"/>
        <v>9</v>
      </c>
      <c r="Q81" s="14"/>
    </row>
    <row r="82" spans="1:17" hidden="1">
      <c r="A82" s="6">
        <v>79</v>
      </c>
      <c r="B82" s="12" t="str">
        <f t="shared" si="2"/>
        <v>07-0133-9748-5810-2000-0000-0011e7390w3518</v>
      </c>
      <c r="C82" s="12" t="s">
        <v>1109</v>
      </c>
      <c r="D82" s="16" t="s">
        <v>1110</v>
      </c>
      <c r="E82" s="9" t="s">
        <v>1111</v>
      </c>
      <c r="F82" s="16" t="s">
        <v>64</v>
      </c>
      <c r="G82" s="10">
        <v>42278</v>
      </c>
      <c r="H82" s="13">
        <v>11.55</v>
      </c>
      <c r="I82" s="8" t="s">
        <v>15</v>
      </c>
      <c r="J82" s="8" t="s">
        <v>16</v>
      </c>
      <c r="K82" s="8" t="s">
        <v>780</v>
      </c>
      <c r="L82" s="8" t="s">
        <v>788</v>
      </c>
      <c r="M82" s="8" t="s">
        <v>785</v>
      </c>
      <c r="N82" s="8" t="s">
        <v>786</v>
      </c>
      <c r="O82" s="43">
        <v>42278</v>
      </c>
      <c r="P82" s="8">
        <f t="shared" si="3"/>
        <v>9</v>
      </c>
      <c r="Q82" s="14"/>
    </row>
    <row r="83" spans="1:17" hidden="1">
      <c r="A83" s="6">
        <v>80</v>
      </c>
      <c r="B83" s="12" t="str">
        <f t="shared" si="2"/>
        <v>07-0134-1250-4410-2000-0000-0015f2310n4414</v>
      </c>
      <c r="C83" s="12" t="s">
        <v>1112</v>
      </c>
      <c r="D83" s="16" t="s">
        <v>1113</v>
      </c>
      <c r="E83" s="9" t="s">
        <v>1114</v>
      </c>
      <c r="F83" s="16" t="s">
        <v>65</v>
      </c>
      <c r="G83" s="10">
        <v>42276</v>
      </c>
      <c r="H83" s="13">
        <v>14.56</v>
      </c>
      <c r="I83" s="8" t="s">
        <v>15</v>
      </c>
      <c r="J83" s="8" t="s">
        <v>16</v>
      </c>
      <c r="K83" s="8" t="s">
        <v>780</v>
      </c>
      <c r="L83" s="8" t="s">
        <v>788</v>
      </c>
      <c r="M83" s="8" t="s">
        <v>785</v>
      </c>
      <c r="N83" s="8" t="s">
        <v>786</v>
      </c>
      <c r="O83" s="43">
        <v>42276</v>
      </c>
      <c r="P83" s="8">
        <f t="shared" si="3"/>
        <v>9</v>
      </c>
      <c r="Q83" s="14"/>
    </row>
    <row r="84" spans="1:17" hidden="1">
      <c r="A84" s="6">
        <v>81</v>
      </c>
      <c r="B84" s="12" t="str">
        <f t="shared" si="2"/>
        <v>07-0146-0649-3510-2000-0000-0019e6400x6315</v>
      </c>
      <c r="C84" s="12" t="s">
        <v>1115</v>
      </c>
      <c r="D84" s="16" t="s">
        <v>1116</v>
      </c>
      <c r="E84" s="9" t="s">
        <v>1117</v>
      </c>
      <c r="F84" s="16" t="s">
        <v>66</v>
      </c>
      <c r="G84" s="10">
        <v>42310</v>
      </c>
      <c r="H84" s="13">
        <v>12.48</v>
      </c>
      <c r="I84" s="8" t="s">
        <v>15</v>
      </c>
      <c r="J84" s="8" t="s">
        <v>16</v>
      </c>
      <c r="K84" s="8" t="s">
        <v>780</v>
      </c>
      <c r="L84" s="8" t="s">
        <v>788</v>
      </c>
      <c r="M84" s="8" t="s">
        <v>785</v>
      </c>
      <c r="N84" s="8" t="s">
        <v>786</v>
      </c>
      <c r="O84" s="43">
        <v>42310</v>
      </c>
      <c r="P84" s="8">
        <f t="shared" si="3"/>
        <v>9</v>
      </c>
      <c r="Q84" s="14"/>
    </row>
    <row r="85" spans="1:17" hidden="1">
      <c r="A85" s="6">
        <v>82</v>
      </c>
      <c r="B85" s="12" t="str">
        <f t="shared" si="2"/>
        <v>07-0146-0649-3010-2000-0000-0014e6400x6310</v>
      </c>
      <c r="C85" s="12" t="s">
        <v>1118</v>
      </c>
      <c r="D85" s="16" t="s">
        <v>1119</v>
      </c>
      <c r="E85" s="9" t="s">
        <v>1120</v>
      </c>
      <c r="F85" s="16" t="s">
        <v>66</v>
      </c>
      <c r="G85" s="10">
        <v>42334</v>
      </c>
      <c r="H85" s="13">
        <v>11.44</v>
      </c>
      <c r="I85" s="8" t="s">
        <v>15</v>
      </c>
      <c r="J85" s="8" t="s">
        <v>16</v>
      </c>
      <c r="K85" s="8" t="s">
        <v>780</v>
      </c>
      <c r="L85" s="8" t="s">
        <v>788</v>
      </c>
      <c r="M85" s="8" t="s">
        <v>785</v>
      </c>
      <c r="N85" s="8" t="s">
        <v>786</v>
      </c>
      <c r="O85" s="43">
        <v>42334</v>
      </c>
      <c r="P85" s="8">
        <f t="shared" si="3"/>
        <v>9</v>
      </c>
      <c r="Q85" s="14"/>
    </row>
    <row r="86" spans="1:17" hidden="1">
      <c r="A86" s="6">
        <v>83</v>
      </c>
      <c r="B86" s="12" t="str">
        <f t="shared" si="2"/>
        <v>07-0146-0649-3410-2000-0000-0016e6400x6314</v>
      </c>
      <c r="C86" s="12" t="s">
        <v>1121</v>
      </c>
      <c r="D86" s="16" t="s">
        <v>1122</v>
      </c>
      <c r="E86" s="9" t="s">
        <v>1123</v>
      </c>
      <c r="F86" s="16" t="s">
        <v>66</v>
      </c>
      <c r="G86" s="10">
        <v>42310</v>
      </c>
      <c r="H86" s="13">
        <v>12.6</v>
      </c>
      <c r="I86" s="8" t="s">
        <v>15</v>
      </c>
      <c r="J86" s="8" t="s">
        <v>16</v>
      </c>
      <c r="K86" s="8" t="s">
        <v>780</v>
      </c>
      <c r="L86" s="8" t="s">
        <v>788</v>
      </c>
      <c r="M86" s="8" t="s">
        <v>785</v>
      </c>
      <c r="N86" s="8" t="s">
        <v>786</v>
      </c>
      <c r="O86" s="43">
        <v>42310</v>
      </c>
      <c r="P86" s="8">
        <f t="shared" si="3"/>
        <v>9</v>
      </c>
      <c r="Q86" s="14"/>
    </row>
    <row r="87" spans="1:17" hidden="1">
      <c r="A87" s="6">
        <v>84</v>
      </c>
      <c r="B87" s="12" t="str">
        <f t="shared" si="2"/>
        <v>07-0146-0649-3610-2000-0000-0012e6400x6316</v>
      </c>
      <c r="C87" s="12" t="s">
        <v>1124</v>
      </c>
      <c r="D87" s="16" t="s">
        <v>1125</v>
      </c>
      <c r="E87" s="9" t="s">
        <v>1126</v>
      </c>
      <c r="F87" s="16" t="s">
        <v>66</v>
      </c>
      <c r="G87" s="10">
        <v>42334</v>
      </c>
      <c r="H87" s="13">
        <v>13.52</v>
      </c>
      <c r="I87" s="8" t="s">
        <v>15</v>
      </c>
      <c r="J87" s="8" t="s">
        <v>16</v>
      </c>
      <c r="K87" s="8" t="s">
        <v>780</v>
      </c>
      <c r="L87" s="8" t="s">
        <v>788</v>
      </c>
      <c r="M87" s="8" t="s">
        <v>785</v>
      </c>
      <c r="N87" s="8" t="s">
        <v>786</v>
      </c>
      <c r="O87" s="43">
        <v>42334</v>
      </c>
      <c r="P87" s="8">
        <f t="shared" si="3"/>
        <v>9</v>
      </c>
      <c r="Q87" s="14"/>
    </row>
    <row r="88" spans="1:17" hidden="1">
      <c r="A88" s="6">
        <v>85</v>
      </c>
      <c r="B88" s="12" t="str">
        <f t="shared" si="2"/>
        <v>07-0146-0649-3310-2000-0000-0013e6400x6313</v>
      </c>
      <c r="C88" s="12" t="s">
        <v>1127</v>
      </c>
      <c r="D88" s="16" t="s">
        <v>1128</v>
      </c>
      <c r="E88" s="9" t="s">
        <v>1129</v>
      </c>
      <c r="F88" s="16" t="s">
        <v>66</v>
      </c>
      <c r="G88" s="10">
        <v>42310</v>
      </c>
      <c r="H88" s="13">
        <v>12.48</v>
      </c>
      <c r="I88" s="8" t="s">
        <v>15</v>
      </c>
      <c r="J88" s="8" t="s">
        <v>16</v>
      </c>
      <c r="K88" s="8" t="s">
        <v>780</v>
      </c>
      <c r="L88" s="8" t="s">
        <v>788</v>
      </c>
      <c r="M88" s="8" t="s">
        <v>785</v>
      </c>
      <c r="N88" s="8" t="s">
        <v>786</v>
      </c>
      <c r="O88" s="43">
        <v>42310</v>
      </c>
      <c r="P88" s="8">
        <f t="shared" si="3"/>
        <v>9</v>
      </c>
      <c r="Q88" s="14"/>
    </row>
    <row r="89" spans="1:17" hidden="1">
      <c r="A89" s="6">
        <v>86</v>
      </c>
      <c r="B89" s="12" t="str">
        <f t="shared" si="2"/>
        <v>07-0146-0649-3910-2000-0000-0011e6400x6319</v>
      </c>
      <c r="C89" s="12" t="s">
        <v>1130</v>
      </c>
      <c r="D89" s="16" t="s">
        <v>1131</v>
      </c>
      <c r="E89" s="9" t="s">
        <v>1132</v>
      </c>
      <c r="F89" s="16" t="s">
        <v>767</v>
      </c>
      <c r="G89" s="10">
        <v>42310</v>
      </c>
      <c r="H89" s="13">
        <v>5.2</v>
      </c>
      <c r="I89" s="8" t="s">
        <v>15</v>
      </c>
      <c r="J89" s="8" t="s">
        <v>16</v>
      </c>
      <c r="K89" s="8" t="s">
        <v>780</v>
      </c>
      <c r="L89" s="8" t="s">
        <v>788</v>
      </c>
      <c r="M89" s="8" t="s">
        <v>785</v>
      </c>
      <c r="N89" s="8" t="s">
        <v>786</v>
      </c>
      <c r="O89" s="43">
        <v>42310</v>
      </c>
      <c r="P89" s="8">
        <f t="shared" si="3"/>
        <v>9</v>
      </c>
      <c r="Q89" s="14"/>
    </row>
    <row r="90" spans="1:17" hidden="1">
      <c r="A90" s="6">
        <v>87</v>
      </c>
      <c r="B90" s="12" t="str">
        <f t="shared" si="2"/>
        <v>07-0146-0649-4110-2000-0000-0018e6400x6411</v>
      </c>
      <c r="C90" s="12" t="s">
        <v>1133</v>
      </c>
      <c r="D90" s="16" t="s">
        <v>1134</v>
      </c>
      <c r="E90" s="9" t="s">
        <v>1135</v>
      </c>
      <c r="F90" s="16" t="s">
        <v>767</v>
      </c>
      <c r="G90" s="10">
        <v>42310</v>
      </c>
      <c r="H90" s="13">
        <v>7.28</v>
      </c>
      <c r="I90" s="8" t="s">
        <v>15</v>
      </c>
      <c r="J90" s="8" t="s">
        <v>16</v>
      </c>
      <c r="K90" s="8" t="s">
        <v>780</v>
      </c>
      <c r="L90" s="8" t="s">
        <v>788</v>
      </c>
      <c r="M90" s="8" t="s">
        <v>785</v>
      </c>
      <c r="N90" s="8" t="s">
        <v>786</v>
      </c>
      <c r="O90" s="43">
        <v>42310</v>
      </c>
      <c r="P90" s="8">
        <f t="shared" si="3"/>
        <v>9</v>
      </c>
      <c r="Q90" s="14"/>
    </row>
    <row r="91" spans="1:17" hidden="1">
      <c r="A91" s="6">
        <v>88</v>
      </c>
      <c r="B91" s="12" t="str">
        <f t="shared" si="2"/>
        <v>07-0146-0647-3610-2000-0000-0014e6400v6316</v>
      </c>
      <c r="C91" s="12" t="s">
        <v>1136</v>
      </c>
      <c r="D91" s="16" t="s">
        <v>1137</v>
      </c>
      <c r="E91" s="9" t="s">
        <v>1138</v>
      </c>
      <c r="F91" s="16" t="s">
        <v>67</v>
      </c>
      <c r="G91" s="10">
        <v>42338</v>
      </c>
      <c r="H91" s="13">
        <v>34.06</v>
      </c>
      <c r="I91" s="8" t="s">
        <v>15</v>
      </c>
      <c r="J91" s="8" t="s">
        <v>16</v>
      </c>
      <c r="K91" s="8" t="s">
        <v>780</v>
      </c>
      <c r="L91" s="8" t="s">
        <v>788</v>
      </c>
      <c r="M91" s="8" t="s">
        <v>785</v>
      </c>
      <c r="N91" s="8" t="s">
        <v>786</v>
      </c>
      <c r="O91" s="43">
        <v>42338</v>
      </c>
      <c r="P91" s="8">
        <f t="shared" si="3"/>
        <v>9</v>
      </c>
      <c r="Q91" s="14"/>
    </row>
    <row r="92" spans="1:17" hidden="1">
      <c r="A92" s="6">
        <v>89</v>
      </c>
      <c r="B92" s="12" t="str">
        <f t="shared" si="2"/>
        <v>07-0156-2032-3410-2000-0000-0011d0520q6314</v>
      </c>
      <c r="C92" s="12" t="s">
        <v>1139</v>
      </c>
      <c r="D92" s="16" t="s">
        <v>1140</v>
      </c>
      <c r="E92" s="9" t="s">
        <v>1141</v>
      </c>
      <c r="F92" s="16" t="s">
        <v>68</v>
      </c>
      <c r="G92" s="10">
        <v>42278</v>
      </c>
      <c r="H92" s="13">
        <v>58.24</v>
      </c>
      <c r="I92" s="8" t="s">
        <v>15</v>
      </c>
      <c r="J92" s="8" t="s">
        <v>13</v>
      </c>
      <c r="K92" s="8" t="s">
        <v>780</v>
      </c>
      <c r="L92" s="8" t="s">
        <v>788</v>
      </c>
      <c r="M92" s="8" t="s">
        <v>782</v>
      </c>
      <c r="N92" s="8" t="s">
        <v>786</v>
      </c>
      <c r="O92" s="43">
        <v>42278</v>
      </c>
      <c r="P92" s="8">
        <f t="shared" si="3"/>
        <v>9</v>
      </c>
      <c r="Q92" s="14"/>
    </row>
    <row r="93" spans="1:17" hidden="1">
      <c r="A93" s="6">
        <v>90</v>
      </c>
      <c r="B93" s="12" t="str">
        <f t="shared" si="2"/>
        <v>07-0156-2048-0810-2000-0000-0011e0520w6018</v>
      </c>
      <c r="C93" s="12" t="s">
        <v>1142</v>
      </c>
      <c r="D93" s="16" t="s">
        <v>1143</v>
      </c>
      <c r="E93" s="9" t="s">
        <v>1144</v>
      </c>
      <c r="F93" s="16" t="s">
        <v>1145</v>
      </c>
      <c r="G93" s="10">
        <v>42386</v>
      </c>
      <c r="H93" s="13">
        <v>40.04</v>
      </c>
      <c r="I93" s="8" t="s">
        <v>15</v>
      </c>
      <c r="J93" s="8" t="s">
        <v>13</v>
      </c>
      <c r="K93" s="8" t="s">
        <v>780</v>
      </c>
      <c r="L93" s="8" t="s">
        <v>788</v>
      </c>
      <c r="M93" s="8" t="s">
        <v>782</v>
      </c>
      <c r="N93" s="8" t="s">
        <v>786</v>
      </c>
      <c r="O93" s="43">
        <v>42386</v>
      </c>
      <c r="P93" s="8">
        <f t="shared" si="3"/>
        <v>9</v>
      </c>
      <c r="Q93" s="14"/>
    </row>
    <row r="94" spans="1:17" hidden="1">
      <c r="A94" s="6">
        <v>91</v>
      </c>
      <c r="B94" s="12" t="str">
        <f t="shared" si="2"/>
        <v>07-0162-3104-7310-2000-0000-0012a1630s2713</v>
      </c>
      <c r="C94" s="12" t="s">
        <v>1146</v>
      </c>
      <c r="D94" s="16" t="s">
        <v>1147</v>
      </c>
      <c r="E94" s="9" t="s">
        <v>1148</v>
      </c>
      <c r="F94" s="16" t="s">
        <v>1149</v>
      </c>
      <c r="G94" s="10">
        <v>42393</v>
      </c>
      <c r="H94" s="13">
        <v>58.24</v>
      </c>
      <c r="I94" s="8" t="s">
        <v>15</v>
      </c>
      <c r="J94" s="8" t="s">
        <v>13</v>
      </c>
      <c r="K94" s="8" t="s">
        <v>780</v>
      </c>
      <c r="L94" s="8" t="s">
        <v>788</v>
      </c>
      <c r="M94" s="8" t="s">
        <v>782</v>
      </c>
      <c r="N94" s="8" t="s">
        <v>786</v>
      </c>
      <c r="O94" s="43">
        <v>42393</v>
      </c>
      <c r="P94" s="8">
        <f t="shared" si="3"/>
        <v>9</v>
      </c>
      <c r="Q94" s="14"/>
    </row>
    <row r="95" spans="1:17" hidden="1">
      <c r="A95" s="6">
        <v>92</v>
      </c>
      <c r="B95" s="12" t="str">
        <f t="shared" si="2"/>
        <v>07-0167-7899-4520-2000-0000-0010m8670x7415</v>
      </c>
      <c r="C95" s="12" t="s">
        <v>1150</v>
      </c>
      <c r="D95" s="16" t="s">
        <v>1151</v>
      </c>
      <c r="E95" s="9" t="s">
        <v>1152</v>
      </c>
      <c r="F95" s="16" t="s">
        <v>1153</v>
      </c>
      <c r="G95" s="10">
        <v>42465</v>
      </c>
      <c r="H95" s="13">
        <v>58.24</v>
      </c>
      <c r="I95" s="8" t="s">
        <v>15</v>
      </c>
      <c r="J95" s="8" t="s">
        <v>13</v>
      </c>
      <c r="K95" s="8" t="s">
        <v>780</v>
      </c>
      <c r="L95" s="8" t="s">
        <v>788</v>
      </c>
      <c r="M95" s="8" t="s">
        <v>782</v>
      </c>
      <c r="N95" s="8" t="s">
        <v>786</v>
      </c>
      <c r="O95" s="43">
        <v>42465</v>
      </c>
      <c r="P95" s="8">
        <f t="shared" si="3"/>
        <v>9</v>
      </c>
      <c r="Q95" s="14"/>
    </row>
    <row r="96" spans="1:17" hidden="1">
      <c r="A96" s="6">
        <v>93</v>
      </c>
      <c r="B96" s="12" t="str">
        <f t="shared" si="2"/>
        <v>07-0156-2036-9910-2000-0000-0018d0520u6919</v>
      </c>
      <c r="C96" s="12" t="s">
        <v>1154</v>
      </c>
      <c r="D96" s="16" t="s">
        <v>1155</v>
      </c>
      <c r="E96" s="9" t="s">
        <v>1156</v>
      </c>
      <c r="F96" s="16" t="s">
        <v>68</v>
      </c>
      <c r="G96" s="10">
        <v>42314</v>
      </c>
      <c r="H96" s="13">
        <v>18.2</v>
      </c>
      <c r="I96" s="8" t="s">
        <v>15</v>
      </c>
      <c r="J96" s="8" t="s">
        <v>13</v>
      </c>
      <c r="K96" s="8" t="s">
        <v>780</v>
      </c>
      <c r="L96" s="8" t="s">
        <v>788</v>
      </c>
      <c r="M96" s="8" t="s">
        <v>782</v>
      </c>
      <c r="N96" s="8" t="s">
        <v>786</v>
      </c>
      <c r="O96" s="43">
        <v>42314</v>
      </c>
      <c r="P96" s="8">
        <f t="shared" si="3"/>
        <v>9</v>
      </c>
      <c r="Q96" s="14"/>
    </row>
    <row r="97" spans="1:17" hidden="1">
      <c r="A97" s="6">
        <v>94</v>
      </c>
      <c r="B97" s="12" t="str">
        <f t="shared" si="2"/>
        <v>07-0167-7880-7910-2000-0000-0012k8670n7719</v>
      </c>
      <c r="C97" s="12" t="s">
        <v>1157</v>
      </c>
      <c r="D97" s="16" t="s">
        <v>1158</v>
      </c>
      <c r="E97" s="9" t="s">
        <v>1159</v>
      </c>
      <c r="F97" s="16" t="s">
        <v>70</v>
      </c>
      <c r="G97" s="10">
        <v>42269</v>
      </c>
      <c r="H97" s="13">
        <v>15.6</v>
      </c>
      <c r="I97" s="8" t="s">
        <v>15</v>
      </c>
      <c r="J97" s="8" t="s">
        <v>13</v>
      </c>
      <c r="K97" s="8" t="s">
        <v>780</v>
      </c>
      <c r="L97" s="8" t="s">
        <v>788</v>
      </c>
      <c r="M97" s="8" t="s">
        <v>782</v>
      </c>
      <c r="N97" s="8" t="s">
        <v>786</v>
      </c>
      <c r="O97" s="43">
        <v>42269</v>
      </c>
      <c r="P97" s="8">
        <f t="shared" si="3"/>
        <v>9</v>
      </c>
      <c r="Q97" s="14"/>
    </row>
    <row r="98" spans="1:17" hidden="1">
      <c r="A98" s="6">
        <v>95</v>
      </c>
      <c r="B98" s="12" t="str">
        <f t="shared" si="2"/>
        <v>07-0167-7880-8210-2000-0000-0012k8670n7812</v>
      </c>
      <c r="C98" s="12" t="s">
        <v>1160</v>
      </c>
      <c r="D98" s="16" t="s">
        <v>1161</v>
      </c>
      <c r="E98" s="9" t="s">
        <v>1162</v>
      </c>
      <c r="F98" s="16" t="s">
        <v>70</v>
      </c>
      <c r="G98" s="10">
        <v>42269</v>
      </c>
      <c r="H98" s="13">
        <v>15.6</v>
      </c>
      <c r="I98" s="8" t="s">
        <v>15</v>
      </c>
      <c r="J98" s="8" t="s">
        <v>13</v>
      </c>
      <c r="K98" s="8" t="s">
        <v>780</v>
      </c>
      <c r="L98" s="8" t="s">
        <v>788</v>
      </c>
      <c r="M98" s="8" t="s">
        <v>782</v>
      </c>
      <c r="N98" s="8" t="s">
        <v>786</v>
      </c>
      <c r="O98" s="43">
        <v>42269</v>
      </c>
      <c r="P98" s="8">
        <f t="shared" si="3"/>
        <v>9</v>
      </c>
      <c r="Q98" s="14"/>
    </row>
    <row r="99" spans="1:17" hidden="1">
      <c r="A99" s="6">
        <v>96</v>
      </c>
      <c r="B99" s="12" t="str">
        <f t="shared" si="2"/>
        <v>07-0167-7880-8410-2000-0000-0018k8670n7814</v>
      </c>
      <c r="C99" s="12" t="s">
        <v>1163</v>
      </c>
      <c r="D99" s="16" t="s">
        <v>1164</v>
      </c>
      <c r="E99" s="9" t="s">
        <v>1165</v>
      </c>
      <c r="F99" s="16" t="s">
        <v>70</v>
      </c>
      <c r="G99" s="10">
        <v>42269</v>
      </c>
      <c r="H99" s="13">
        <v>15.6</v>
      </c>
      <c r="I99" s="8" t="s">
        <v>15</v>
      </c>
      <c r="J99" s="8" t="s">
        <v>13</v>
      </c>
      <c r="K99" s="8" t="s">
        <v>780</v>
      </c>
      <c r="L99" s="8" t="s">
        <v>788</v>
      </c>
      <c r="M99" s="8" t="s">
        <v>782</v>
      </c>
      <c r="N99" s="8" t="s">
        <v>786</v>
      </c>
      <c r="O99" s="43">
        <v>42269</v>
      </c>
      <c r="P99" s="8">
        <f t="shared" si="3"/>
        <v>9</v>
      </c>
      <c r="Q99" s="14"/>
    </row>
    <row r="100" spans="1:17" hidden="1">
      <c r="A100" s="6">
        <v>97</v>
      </c>
      <c r="B100" s="12" t="str">
        <f t="shared" si="2"/>
        <v>07-0165-0709-0410-2000-0000-0017a7600x5014</v>
      </c>
      <c r="C100" s="12" t="s">
        <v>1166</v>
      </c>
      <c r="D100" s="16" t="s">
        <v>1167</v>
      </c>
      <c r="E100" s="9" t="s">
        <v>1168</v>
      </c>
      <c r="F100" s="16" t="s">
        <v>71</v>
      </c>
      <c r="G100" s="10">
        <v>42348</v>
      </c>
      <c r="H100" s="13">
        <v>17.68</v>
      </c>
      <c r="I100" s="8" t="s">
        <v>15</v>
      </c>
      <c r="J100" s="8" t="s">
        <v>13</v>
      </c>
      <c r="K100" s="8" t="s">
        <v>780</v>
      </c>
      <c r="L100" s="8" t="s">
        <v>788</v>
      </c>
      <c r="M100" s="8" t="s">
        <v>782</v>
      </c>
      <c r="N100" s="8" t="s">
        <v>786</v>
      </c>
      <c r="O100" s="43">
        <v>42348</v>
      </c>
      <c r="P100" s="8">
        <f t="shared" si="3"/>
        <v>9</v>
      </c>
      <c r="Q100" s="14"/>
    </row>
    <row r="101" spans="1:17" hidden="1">
      <c r="A101" s="6">
        <v>98</v>
      </c>
      <c r="B101" s="12" t="str">
        <f t="shared" si="2"/>
        <v>07-0165-0711-3310-2000-0000-0012b7600p5313</v>
      </c>
      <c r="C101" s="12" t="s">
        <v>1169</v>
      </c>
      <c r="D101" s="16" t="s">
        <v>1170</v>
      </c>
      <c r="E101" s="9" t="s">
        <v>1171</v>
      </c>
      <c r="F101" s="16" t="s">
        <v>71</v>
      </c>
      <c r="G101" s="10">
        <v>42327</v>
      </c>
      <c r="H101" s="13">
        <v>14.56</v>
      </c>
      <c r="I101" s="8" t="s">
        <v>15</v>
      </c>
      <c r="J101" s="8" t="s">
        <v>13</v>
      </c>
      <c r="K101" s="8" t="s">
        <v>780</v>
      </c>
      <c r="L101" s="8" t="s">
        <v>788</v>
      </c>
      <c r="M101" s="8" t="s">
        <v>782</v>
      </c>
      <c r="N101" s="8" t="s">
        <v>786</v>
      </c>
      <c r="O101" s="43">
        <v>42327</v>
      </c>
      <c r="P101" s="8">
        <f t="shared" si="3"/>
        <v>9</v>
      </c>
      <c r="Q101" s="14"/>
    </row>
    <row r="102" spans="1:17" hidden="1">
      <c r="A102" s="6">
        <v>99</v>
      </c>
      <c r="B102" s="12" t="str">
        <f t="shared" si="2"/>
        <v>07-0156-2038-3710-2000-0000-0014d0520w6317</v>
      </c>
      <c r="C102" s="12" t="s">
        <v>1172</v>
      </c>
      <c r="D102" s="16" t="s">
        <v>1173</v>
      </c>
      <c r="E102" s="9" t="s">
        <v>1174</v>
      </c>
      <c r="F102" s="16" t="s">
        <v>774</v>
      </c>
      <c r="G102" s="10">
        <v>42289</v>
      </c>
      <c r="H102" s="13">
        <v>16.64</v>
      </c>
      <c r="I102" s="8" t="s">
        <v>15</v>
      </c>
      <c r="J102" s="8" t="s">
        <v>13</v>
      </c>
      <c r="K102" s="8" t="s">
        <v>780</v>
      </c>
      <c r="L102" s="8" t="s">
        <v>788</v>
      </c>
      <c r="M102" s="8" t="s">
        <v>782</v>
      </c>
      <c r="N102" s="8" t="s">
        <v>786</v>
      </c>
      <c r="O102" s="43">
        <v>42289</v>
      </c>
      <c r="P102" s="8">
        <f t="shared" si="3"/>
        <v>9</v>
      </c>
      <c r="Q102" s="14"/>
    </row>
    <row r="103" spans="1:17" hidden="1">
      <c r="A103" s="6">
        <v>100</v>
      </c>
      <c r="B103" s="12" t="str">
        <f t="shared" si="2"/>
        <v>07-0165-0709-2710-2000-0000-0018a7600x5217</v>
      </c>
      <c r="C103" s="12" t="s">
        <v>1175</v>
      </c>
      <c r="D103" s="16" t="s">
        <v>1176</v>
      </c>
      <c r="E103" s="9" t="s">
        <v>1177</v>
      </c>
      <c r="F103" s="16" t="s">
        <v>72</v>
      </c>
      <c r="G103" s="10">
        <v>42283</v>
      </c>
      <c r="H103" s="13">
        <v>23.4</v>
      </c>
      <c r="I103" s="8" t="s">
        <v>15</v>
      </c>
      <c r="J103" s="8" t="s">
        <v>13</v>
      </c>
      <c r="K103" s="8" t="s">
        <v>780</v>
      </c>
      <c r="L103" s="8" t="s">
        <v>788</v>
      </c>
      <c r="M103" s="8" t="s">
        <v>782</v>
      </c>
      <c r="N103" s="8" t="s">
        <v>786</v>
      </c>
      <c r="O103" s="43">
        <v>42283</v>
      </c>
      <c r="P103" s="8">
        <f t="shared" si="3"/>
        <v>9</v>
      </c>
      <c r="Q103" s="14"/>
    </row>
    <row r="104" spans="1:17" hidden="1">
      <c r="A104" s="6">
        <v>101</v>
      </c>
      <c r="B104" s="12" t="str">
        <f t="shared" si="2"/>
        <v>07-0150-6789-9910-2000-0000-0011k7560x0919</v>
      </c>
      <c r="C104" s="12" t="s">
        <v>1178</v>
      </c>
      <c r="D104" s="16" t="s">
        <v>1179</v>
      </c>
      <c r="E104" s="9" t="s">
        <v>1180</v>
      </c>
      <c r="F104" s="16" t="s">
        <v>1076</v>
      </c>
      <c r="G104" s="10">
        <v>42327</v>
      </c>
      <c r="H104" s="13">
        <v>40.04</v>
      </c>
      <c r="I104" s="8" t="s">
        <v>15</v>
      </c>
      <c r="J104" s="8" t="s">
        <v>13</v>
      </c>
      <c r="K104" s="8" t="s">
        <v>780</v>
      </c>
      <c r="L104" s="8" t="s">
        <v>788</v>
      </c>
      <c r="M104" s="8" t="s">
        <v>782</v>
      </c>
      <c r="N104" s="8" t="s">
        <v>786</v>
      </c>
      <c r="O104" s="43">
        <v>42327</v>
      </c>
      <c r="P104" s="8">
        <f t="shared" si="3"/>
        <v>9</v>
      </c>
      <c r="Q104" s="14"/>
    </row>
    <row r="105" spans="1:17" hidden="1">
      <c r="A105" s="6">
        <v>102</v>
      </c>
      <c r="B105" s="12" t="str">
        <f t="shared" si="2"/>
        <v>07-0158-9153-6410-2000-0000-0015</v>
      </c>
      <c r="C105" s="12" t="s">
        <v>1181</v>
      </c>
      <c r="D105" s="16"/>
      <c r="E105" s="9" t="s">
        <v>1182</v>
      </c>
      <c r="F105" s="16" t="s">
        <v>73</v>
      </c>
      <c r="G105" s="10">
        <v>42438</v>
      </c>
      <c r="H105" s="13">
        <v>43.68</v>
      </c>
      <c r="I105" s="8" t="s">
        <v>15</v>
      </c>
      <c r="J105" s="8" t="s">
        <v>13</v>
      </c>
      <c r="K105" s="8" t="s">
        <v>780</v>
      </c>
      <c r="L105" s="8" t="s">
        <v>788</v>
      </c>
      <c r="M105" s="8" t="s">
        <v>782</v>
      </c>
      <c r="N105" s="8" t="s">
        <v>786</v>
      </c>
      <c r="O105" s="43">
        <v>42438</v>
      </c>
      <c r="P105" s="8">
        <f t="shared" si="3"/>
        <v>9</v>
      </c>
      <c r="Q105" s="14"/>
    </row>
    <row r="106" spans="1:17" hidden="1">
      <c r="A106" s="6">
        <v>103</v>
      </c>
      <c r="B106" s="12" t="str">
        <f t="shared" si="2"/>
        <v>07-0150-6789-1910-2000-0000-0013k7560x0119</v>
      </c>
      <c r="C106" s="12" t="s">
        <v>1183</v>
      </c>
      <c r="D106" s="16" t="s">
        <v>1184</v>
      </c>
      <c r="E106" s="9" t="s">
        <v>1185</v>
      </c>
      <c r="F106" s="16" t="s">
        <v>775</v>
      </c>
      <c r="G106" s="10">
        <v>42277</v>
      </c>
      <c r="H106" s="13">
        <v>12.48</v>
      </c>
      <c r="I106" s="8" t="s">
        <v>15</v>
      </c>
      <c r="J106" s="8" t="s">
        <v>13</v>
      </c>
      <c r="K106" s="8" t="s">
        <v>780</v>
      </c>
      <c r="L106" s="8" t="s">
        <v>788</v>
      </c>
      <c r="M106" s="8" t="s">
        <v>782</v>
      </c>
      <c r="N106" s="8" t="s">
        <v>786</v>
      </c>
      <c r="O106" s="43">
        <v>42277</v>
      </c>
      <c r="P106" s="8">
        <f t="shared" si="3"/>
        <v>9</v>
      </c>
      <c r="Q106" s="14"/>
    </row>
    <row r="107" spans="1:17" hidden="1">
      <c r="A107" s="6">
        <v>104</v>
      </c>
      <c r="B107" s="12" t="str">
        <f t="shared" si="2"/>
        <v>07-0171-1089-4810-2000-0000-0012k0710x1418</v>
      </c>
      <c r="C107" s="12" t="s">
        <v>1186</v>
      </c>
      <c r="D107" s="16" t="s">
        <v>1187</v>
      </c>
      <c r="E107" s="9" t="s">
        <v>1188</v>
      </c>
      <c r="F107" s="16" t="s">
        <v>74</v>
      </c>
      <c r="G107" s="10">
        <v>42419</v>
      </c>
      <c r="H107" s="13">
        <v>36.4</v>
      </c>
      <c r="I107" s="8" t="s">
        <v>15</v>
      </c>
      <c r="J107" s="8" t="s">
        <v>75</v>
      </c>
      <c r="K107" s="8" t="s">
        <v>780</v>
      </c>
      <c r="L107" s="8" t="s">
        <v>784</v>
      </c>
      <c r="M107" s="8" t="s">
        <v>792</v>
      </c>
      <c r="N107" s="8" t="s">
        <v>786</v>
      </c>
      <c r="O107" s="43">
        <v>42419</v>
      </c>
      <c r="P107" s="8">
        <f t="shared" si="3"/>
        <v>9</v>
      </c>
      <c r="Q107" s="14"/>
    </row>
    <row r="108" spans="1:17" hidden="1">
      <c r="A108" s="6">
        <v>105</v>
      </c>
      <c r="B108" s="12" t="str">
        <f t="shared" si="2"/>
        <v>08-0526-3330-0104-0011-0000-0016</v>
      </c>
      <c r="C108" s="86" t="s">
        <v>1189</v>
      </c>
      <c r="D108" s="87"/>
      <c r="E108" s="88" t="s">
        <v>1190</v>
      </c>
      <c r="F108" s="87" t="s">
        <v>1191</v>
      </c>
      <c r="G108" s="10">
        <v>42391</v>
      </c>
      <c r="H108" s="13">
        <v>18.72</v>
      </c>
      <c r="I108" s="8" t="s">
        <v>15</v>
      </c>
      <c r="J108" s="8" t="s">
        <v>76</v>
      </c>
      <c r="K108" s="8">
        <v>0</v>
      </c>
      <c r="L108" s="8" t="s">
        <v>788</v>
      </c>
      <c r="M108" s="8" t="s">
        <v>793</v>
      </c>
      <c r="N108" s="8" t="s">
        <v>786</v>
      </c>
      <c r="O108" s="43">
        <v>42391</v>
      </c>
      <c r="P108" s="8">
        <f t="shared" si="3"/>
        <v>9</v>
      </c>
      <c r="Q108" s="14"/>
    </row>
    <row r="109" spans="1:17" hidden="1">
      <c r="A109" s="6">
        <v>106</v>
      </c>
      <c r="B109" s="12" t="str">
        <f t="shared" si="2"/>
        <v>07-0134-1255-4110-2000-0000-0011f2310t4411</v>
      </c>
      <c r="C109" s="12" t="s">
        <v>1192</v>
      </c>
      <c r="D109" s="16" t="s">
        <v>1193</v>
      </c>
      <c r="E109" s="9" t="s">
        <v>1194</v>
      </c>
      <c r="F109" s="16" t="s">
        <v>77</v>
      </c>
      <c r="G109" s="10">
        <v>42301</v>
      </c>
      <c r="H109" s="13">
        <v>27.04</v>
      </c>
      <c r="I109" s="8" t="s">
        <v>15</v>
      </c>
      <c r="J109" s="8" t="s">
        <v>16</v>
      </c>
      <c r="K109" s="8" t="s">
        <v>780</v>
      </c>
      <c r="L109" s="8" t="s">
        <v>788</v>
      </c>
      <c r="M109" s="8" t="s">
        <v>785</v>
      </c>
      <c r="N109" s="8" t="s">
        <v>786</v>
      </c>
      <c r="O109" s="43">
        <v>42301</v>
      </c>
      <c r="P109" s="8">
        <f t="shared" si="3"/>
        <v>9</v>
      </c>
      <c r="Q109" s="14"/>
    </row>
    <row r="110" spans="1:17" hidden="1">
      <c r="A110" s="6">
        <v>107</v>
      </c>
      <c r="B110" s="12" t="str">
        <f t="shared" si="2"/>
        <v>07-0130-4997-4010-2000-0000-0014m9340v0410</v>
      </c>
      <c r="C110" s="12" t="s">
        <v>1195</v>
      </c>
      <c r="D110" s="16" t="s">
        <v>1196</v>
      </c>
      <c r="E110" s="9" t="s">
        <v>1197</v>
      </c>
      <c r="F110" s="16" t="s">
        <v>78</v>
      </c>
      <c r="G110" s="10">
        <v>42425</v>
      </c>
      <c r="H110" s="13">
        <v>50.96</v>
      </c>
      <c r="I110" s="8" t="s">
        <v>15</v>
      </c>
      <c r="J110" s="8" t="s">
        <v>16</v>
      </c>
      <c r="K110" s="8" t="s">
        <v>780</v>
      </c>
      <c r="L110" s="8" t="s">
        <v>788</v>
      </c>
      <c r="M110" s="8" t="s">
        <v>785</v>
      </c>
      <c r="N110" s="8" t="s">
        <v>786</v>
      </c>
      <c r="O110" s="43">
        <v>42425</v>
      </c>
      <c r="P110" s="8">
        <f t="shared" si="3"/>
        <v>9</v>
      </c>
      <c r="Q110" s="14"/>
    </row>
    <row r="111" spans="1:17" hidden="1">
      <c r="A111" s="6">
        <v>108</v>
      </c>
      <c r="B111" s="12" t="str">
        <f t="shared" si="2"/>
        <v>07-0130-4995-1110-2000-0000-0016m9340t0111</v>
      </c>
      <c r="C111" s="12" t="s">
        <v>1198</v>
      </c>
      <c r="D111" s="16" t="s">
        <v>1199</v>
      </c>
      <c r="E111" s="9" t="s">
        <v>1200</v>
      </c>
      <c r="F111" s="16" t="s">
        <v>78</v>
      </c>
      <c r="G111" s="10">
        <v>42306</v>
      </c>
      <c r="H111" s="13">
        <v>14.04</v>
      </c>
      <c r="I111" s="8" t="s">
        <v>15</v>
      </c>
      <c r="J111" s="8" t="s">
        <v>16</v>
      </c>
      <c r="K111" s="8" t="s">
        <v>780</v>
      </c>
      <c r="L111" s="8" t="s">
        <v>788</v>
      </c>
      <c r="M111" s="8" t="s">
        <v>785</v>
      </c>
      <c r="N111" s="8" t="s">
        <v>786</v>
      </c>
      <c r="O111" s="43">
        <v>42306</v>
      </c>
      <c r="P111" s="8">
        <f t="shared" si="3"/>
        <v>9</v>
      </c>
      <c r="Q111" s="14"/>
    </row>
    <row r="112" spans="1:17" hidden="1">
      <c r="A112" s="6">
        <v>109</v>
      </c>
      <c r="B112" s="12" t="str">
        <f t="shared" si="2"/>
        <v>07-0167-7951-5910-2000-0000-0013f9670p7519</v>
      </c>
      <c r="C112" s="12" t="s">
        <v>1201</v>
      </c>
      <c r="D112" s="16" t="s">
        <v>1202</v>
      </c>
      <c r="E112" s="9" t="s">
        <v>1203</v>
      </c>
      <c r="F112" s="16" t="s">
        <v>1204</v>
      </c>
      <c r="G112" s="10">
        <v>42521</v>
      </c>
      <c r="H112" s="13">
        <v>58.24</v>
      </c>
      <c r="I112" s="8" t="s">
        <v>15</v>
      </c>
      <c r="J112" s="8" t="s">
        <v>13</v>
      </c>
      <c r="K112" s="8" t="s">
        <v>780</v>
      </c>
      <c r="L112" s="8" t="s">
        <v>788</v>
      </c>
      <c r="M112" s="8" t="s">
        <v>782</v>
      </c>
      <c r="N112" s="8" t="s">
        <v>786</v>
      </c>
      <c r="O112" s="43">
        <v>42521</v>
      </c>
      <c r="P112" s="8">
        <f t="shared" si="3"/>
        <v>9</v>
      </c>
      <c r="Q112" s="14"/>
    </row>
    <row r="113" spans="1:17" hidden="1">
      <c r="A113" s="6">
        <v>110</v>
      </c>
      <c r="B113" s="12" t="str">
        <f t="shared" si="2"/>
        <v>07-0167-7899-6210-2000-0000-0018m8670x7612</v>
      </c>
      <c r="C113" s="12" t="s">
        <v>1205</v>
      </c>
      <c r="D113" s="16" t="s">
        <v>1206</v>
      </c>
      <c r="E113" s="9" t="s">
        <v>1207</v>
      </c>
      <c r="F113" s="16" t="s">
        <v>79</v>
      </c>
      <c r="G113" s="10">
        <v>42322</v>
      </c>
      <c r="H113" s="13">
        <v>58.24</v>
      </c>
      <c r="I113" s="8" t="s">
        <v>15</v>
      </c>
      <c r="J113" s="8" t="s">
        <v>13</v>
      </c>
      <c r="K113" s="8" t="s">
        <v>780</v>
      </c>
      <c r="L113" s="8" t="s">
        <v>788</v>
      </c>
      <c r="M113" s="8" t="s">
        <v>782</v>
      </c>
      <c r="N113" s="8" t="s">
        <v>786</v>
      </c>
      <c r="O113" s="43">
        <v>42322</v>
      </c>
      <c r="P113" s="8">
        <f t="shared" si="3"/>
        <v>9</v>
      </c>
      <c r="Q113" s="14"/>
    </row>
    <row r="114" spans="1:17" hidden="1">
      <c r="A114" s="6">
        <v>111</v>
      </c>
      <c r="B114" s="12" t="str">
        <f t="shared" si="2"/>
        <v/>
      </c>
      <c r="C114" s="12"/>
      <c r="D114" s="16"/>
      <c r="E114" s="9" t="s">
        <v>1208</v>
      </c>
      <c r="F114" s="16" t="s">
        <v>80</v>
      </c>
      <c r="G114" s="10">
        <v>42277</v>
      </c>
      <c r="H114" s="13">
        <v>4.2</v>
      </c>
      <c r="I114" s="8" t="s">
        <v>15</v>
      </c>
      <c r="J114" s="8" t="s">
        <v>13</v>
      </c>
      <c r="K114" s="8">
        <v>0</v>
      </c>
      <c r="L114" s="8" t="s">
        <v>787</v>
      </c>
      <c r="M114" s="8" t="s">
        <v>782</v>
      </c>
      <c r="N114" s="8" t="s">
        <v>786</v>
      </c>
      <c r="O114" s="43">
        <v>42277</v>
      </c>
      <c r="P114" s="8">
        <f t="shared" si="3"/>
        <v>9</v>
      </c>
      <c r="Q114" s="14"/>
    </row>
    <row r="115" spans="1:17" hidden="1">
      <c r="A115" s="6">
        <v>112</v>
      </c>
      <c r="B115" s="12" t="str">
        <f t="shared" si="2"/>
        <v>07-0158-9159-8710-2000-0000-0010f1590x8817</v>
      </c>
      <c r="C115" s="12" t="s">
        <v>1209</v>
      </c>
      <c r="D115" s="16" t="s">
        <v>1210</v>
      </c>
      <c r="E115" s="9" t="s">
        <v>1211</v>
      </c>
      <c r="F115" s="16" t="s">
        <v>81</v>
      </c>
      <c r="G115" s="10">
        <v>42521</v>
      </c>
      <c r="H115" s="13">
        <v>50.96</v>
      </c>
      <c r="I115" s="8" t="s">
        <v>15</v>
      </c>
      <c r="J115" s="8" t="s">
        <v>13</v>
      </c>
      <c r="K115" s="8" t="s">
        <v>780</v>
      </c>
      <c r="L115" s="8" t="s">
        <v>788</v>
      </c>
      <c r="M115" s="8" t="s">
        <v>782</v>
      </c>
      <c r="N115" s="8" t="s">
        <v>786</v>
      </c>
      <c r="O115" s="43">
        <v>42521</v>
      </c>
      <c r="P115" s="8">
        <f t="shared" si="3"/>
        <v>9</v>
      </c>
      <c r="Q115" s="14"/>
    </row>
    <row r="116" spans="1:17" hidden="1">
      <c r="A116" s="6">
        <v>113</v>
      </c>
      <c r="B116" s="12" t="str">
        <f t="shared" si="2"/>
        <v>07-0167-7889-9010-2000-0000-0018k8670x7910</v>
      </c>
      <c r="C116" s="12" t="s">
        <v>1212</v>
      </c>
      <c r="D116" s="16" t="s">
        <v>1213</v>
      </c>
      <c r="E116" s="9" t="s">
        <v>1214</v>
      </c>
      <c r="F116" s="16" t="s">
        <v>743</v>
      </c>
      <c r="G116" s="10">
        <v>42315</v>
      </c>
      <c r="H116" s="13">
        <v>58.24</v>
      </c>
      <c r="I116" s="8" t="s">
        <v>15</v>
      </c>
      <c r="J116" s="8" t="s">
        <v>13</v>
      </c>
      <c r="K116" s="8" t="s">
        <v>780</v>
      </c>
      <c r="L116" s="8" t="s">
        <v>788</v>
      </c>
      <c r="M116" s="8" t="s">
        <v>782</v>
      </c>
      <c r="N116" s="8" t="s">
        <v>786</v>
      </c>
      <c r="O116" s="43">
        <v>42315</v>
      </c>
      <c r="P116" s="8">
        <f t="shared" si="3"/>
        <v>9</v>
      </c>
      <c r="Q116" s="14"/>
    </row>
    <row r="117" spans="1:17" hidden="1">
      <c r="A117" s="6">
        <v>114</v>
      </c>
      <c r="B117" s="12" t="str">
        <f t="shared" si="2"/>
        <v>07-0140-9861-5210-2000-0000-0015g8490p0512</v>
      </c>
      <c r="C117" s="12" t="s">
        <v>1215</v>
      </c>
      <c r="D117" s="16" t="s">
        <v>1216</v>
      </c>
      <c r="E117" s="9" t="s">
        <v>1217</v>
      </c>
      <c r="F117" s="16" t="s">
        <v>1218</v>
      </c>
      <c r="G117" s="10">
        <v>42332</v>
      </c>
      <c r="H117" s="13">
        <v>32.76</v>
      </c>
      <c r="I117" s="8" t="s">
        <v>15</v>
      </c>
      <c r="J117" s="8" t="s">
        <v>16</v>
      </c>
      <c r="K117" s="8" t="s">
        <v>780</v>
      </c>
      <c r="L117" s="8" t="s">
        <v>788</v>
      </c>
      <c r="M117" s="8" t="s">
        <v>785</v>
      </c>
      <c r="N117" s="8" t="s">
        <v>786</v>
      </c>
      <c r="O117" s="43">
        <v>42332</v>
      </c>
      <c r="P117" s="8">
        <f t="shared" si="3"/>
        <v>9</v>
      </c>
      <c r="Q117" s="14"/>
    </row>
    <row r="118" spans="1:17" hidden="1">
      <c r="A118" s="6">
        <v>115</v>
      </c>
      <c r="B118" s="12" t="str">
        <f t="shared" si="2"/>
        <v/>
      </c>
      <c r="C118" s="12"/>
      <c r="D118" s="16"/>
      <c r="E118" s="9" t="s">
        <v>1219</v>
      </c>
      <c r="F118" s="16" t="s">
        <v>82</v>
      </c>
      <c r="G118" s="10">
        <v>42384</v>
      </c>
      <c r="H118" s="13">
        <v>58.24</v>
      </c>
      <c r="I118" s="8" t="s">
        <v>15</v>
      </c>
      <c r="J118" s="8" t="s">
        <v>16</v>
      </c>
      <c r="K118" s="8" t="s">
        <v>780</v>
      </c>
      <c r="L118" s="8" t="s">
        <v>788</v>
      </c>
      <c r="M118" s="8" t="s">
        <v>785</v>
      </c>
      <c r="N118" s="8" t="s">
        <v>786</v>
      </c>
      <c r="O118" s="43">
        <v>42384</v>
      </c>
      <c r="P118" s="8">
        <f t="shared" si="3"/>
        <v>9</v>
      </c>
      <c r="Q118" s="14"/>
    </row>
    <row r="119" spans="1:17" hidden="1">
      <c r="A119" s="6">
        <v>116</v>
      </c>
      <c r="B119" s="12" t="str">
        <f t="shared" si="2"/>
        <v>07-0150-6797-2910-2000-0000-0013m7560v0219</v>
      </c>
      <c r="C119" s="12" t="s">
        <v>1220</v>
      </c>
      <c r="D119" s="16" t="s">
        <v>1221</v>
      </c>
      <c r="E119" s="9" t="s">
        <v>1222</v>
      </c>
      <c r="F119" s="16" t="s">
        <v>83</v>
      </c>
      <c r="G119" s="10">
        <v>42350</v>
      </c>
      <c r="H119" s="13">
        <v>20.28</v>
      </c>
      <c r="I119" s="8" t="s">
        <v>15</v>
      </c>
      <c r="J119" s="8" t="s">
        <v>13</v>
      </c>
      <c r="K119" s="8" t="s">
        <v>780</v>
      </c>
      <c r="L119" s="8" t="s">
        <v>788</v>
      </c>
      <c r="M119" s="8" t="s">
        <v>782</v>
      </c>
      <c r="N119" s="8" t="s">
        <v>786</v>
      </c>
      <c r="O119" s="43">
        <v>42350</v>
      </c>
      <c r="P119" s="8">
        <f t="shared" si="3"/>
        <v>9</v>
      </c>
      <c r="Q119" s="14"/>
    </row>
    <row r="120" spans="1:17" hidden="1">
      <c r="A120" s="6">
        <v>117</v>
      </c>
      <c r="B120" s="12" t="str">
        <f t="shared" si="2"/>
        <v>07-0165-0713-0410-2000-0000-0010b7600r5014</v>
      </c>
      <c r="C120" s="12" t="s">
        <v>1223</v>
      </c>
      <c r="D120" s="16" t="s">
        <v>1224</v>
      </c>
      <c r="E120" s="9" t="s">
        <v>1225</v>
      </c>
      <c r="F120" s="16" t="s">
        <v>83</v>
      </c>
      <c r="G120" s="10">
        <v>42315</v>
      </c>
      <c r="H120" s="13">
        <v>10.5</v>
      </c>
      <c r="I120" s="8" t="s">
        <v>15</v>
      </c>
      <c r="J120" s="8" t="s">
        <v>13</v>
      </c>
      <c r="K120" s="8" t="s">
        <v>780</v>
      </c>
      <c r="L120" s="8" t="s">
        <v>788</v>
      </c>
      <c r="M120" s="8" t="s">
        <v>782</v>
      </c>
      <c r="N120" s="8" t="s">
        <v>786</v>
      </c>
      <c r="O120" s="43">
        <v>42315</v>
      </c>
      <c r="P120" s="8">
        <f t="shared" si="3"/>
        <v>9</v>
      </c>
      <c r="Q120" s="14"/>
    </row>
    <row r="121" spans="1:17" hidden="1">
      <c r="A121" s="6">
        <v>118</v>
      </c>
      <c r="B121" s="12" t="str">
        <f t="shared" si="2"/>
        <v>07-0162-3098-8110-2000-0000-0011m0630w2811</v>
      </c>
      <c r="C121" s="12" t="s">
        <v>1226</v>
      </c>
      <c r="D121" s="16" t="s">
        <v>1227</v>
      </c>
      <c r="E121" s="9" t="s">
        <v>1228</v>
      </c>
      <c r="F121" s="16" t="s">
        <v>83</v>
      </c>
      <c r="G121" s="10">
        <v>42317</v>
      </c>
      <c r="H121" s="13">
        <v>36.4</v>
      </c>
      <c r="I121" s="8" t="s">
        <v>15</v>
      </c>
      <c r="J121" s="8" t="s">
        <v>13</v>
      </c>
      <c r="K121" s="8" t="s">
        <v>780</v>
      </c>
      <c r="L121" s="8" t="s">
        <v>788</v>
      </c>
      <c r="M121" s="8" t="s">
        <v>782</v>
      </c>
      <c r="N121" s="8" t="s">
        <v>786</v>
      </c>
      <c r="O121" s="43">
        <v>42317</v>
      </c>
      <c r="P121" s="8">
        <f t="shared" si="3"/>
        <v>9</v>
      </c>
      <c r="Q121" s="14"/>
    </row>
    <row r="122" spans="1:17" hidden="1">
      <c r="A122" s="6">
        <v>119</v>
      </c>
      <c r="B122" s="12" t="str">
        <f t="shared" si="2"/>
        <v>07-0162-3105-0110-2000-0000-0018a1630t2011</v>
      </c>
      <c r="C122" s="12" t="s">
        <v>1229</v>
      </c>
      <c r="D122" s="16" t="s">
        <v>1230</v>
      </c>
      <c r="E122" s="9" t="s">
        <v>1231</v>
      </c>
      <c r="F122" s="16" t="s">
        <v>84</v>
      </c>
      <c r="G122" s="10">
        <v>42367</v>
      </c>
      <c r="H122" s="13">
        <v>39</v>
      </c>
      <c r="I122" s="8" t="s">
        <v>15</v>
      </c>
      <c r="J122" s="8" t="s">
        <v>13</v>
      </c>
      <c r="K122" s="8" t="s">
        <v>780</v>
      </c>
      <c r="L122" s="8" t="s">
        <v>788</v>
      </c>
      <c r="M122" s="8" t="s">
        <v>782</v>
      </c>
      <c r="N122" s="8" t="s">
        <v>786</v>
      </c>
      <c r="O122" s="43">
        <v>42367</v>
      </c>
      <c r="P122" s="8">
        <f t="shared" si="3"/>
        <v>9</v>
      </c>
      <c r="Q122" s="14"/>
    </row>
    <row r="123" spans="1:17" hidden="1">
      <c r="A123" s="6">
        <v>120</v>
      </c>
      <c r="B123" s="12" t="str">
        <f t="shared" si="2"/>
        <v>07-0167-7942-8910-2000-0000-0018e9670q7819</v>
      </c>
      <c r="C123" s="12" t="s">
        <v>1232</v>
      </c>
      <c r="D123" s="16" t="s">
        <v>1233</v>
      </c>
      <c r="E123" s="9" t="s">
        <v>1234</v>
      </c>
      <c r="F123" s="16" t="s">
        <v>1204</v>
      </c>
      <c r="G123" s="10">
        <v>42521</v>
      </c>
      <c r="H123" s="13">
        <v>36.4</v>
      </c>
      <c r="I123" s="8" t="s">
        <v>15</v>
      </c>
      <c r="J123" s="8" t="s">
        <v>13</v>
      </c>
      <c r="K123" s="8" t="s">
        <v>780</v>
      </c>
      <c r="L123" s="8" t="s">
        <v>788</v>
      </c>
      <c r="M123" s="8" t="s">
        <v>782</v>
      </c>
      <c r="N123" s="8" t="s">
        <v>786</v>
      </c>
      <c r="O123" s="43">
        <v>42521</v>
      </c>
      <c r="P123" s="8">
        <f t="shared" si="3"/>
        <v>9</v>
      </c>
      <c r="Q123" s="14"/>
    </row>
    <row r="124" spans="1:17" hidden="1">
      <c r="A124" s="6">
        <v>121</v>
      </c>
      <c r="B124" s="12" t="str">
        <f t="shared" si="2"/>
        <v>07-0167-7942-8710-2000-0000-0012e9670q7817</v>
      </c>
      <c r="C124" s="12" t="s">
        <v>1235</v>
      </c>
      <c r="D124" s="16" t="s">
        <v>1236</v>
      </c>
      <c r="E124" s="9" t="s">
        <v>1237</v>
      </c>
      <c r="F124" s="16" t="s">
        <v>1204</v>
      </c>
      <c r="G124" s="10">
        <v>42521</v>
      </c>
      <c r="H124" s="13">
        <v>14.56</v>
      </c>
      <c r="I124" s="8" t="s">
        <v>15</v>
      </c>
      <c r="J124" s="8" t="s">
        <v>13</v>
      </c>
      <c r="K124" s="8" t="s">
        <v>780</v>
      </c>
      <c r="L124" s="8" t="s">
        <v>788</v>
      </c>
      <c r="M124" s="8" t="s">
        <v>782</v>
      </c>
      <c r="N124" s="8" t="s">
        <v>786</v>
      </c>
      <c r="O124" s="43">
        <v>42521</v>
      </c>
      <c r="P124" s="8">
        <f t="shared" si="3"/>
        <v>9</v>
      </c>
      <c r="Q124" s="14"/>
    </row>
    <row r="125" spans="1:17" hidden="1">
      <c r="A125" s="6">
        <v>122</v>
      </c>
      <c r="B125" s="12" t="str">
        <f t="shared" si="2"/>
        <v>07-0158-9166-1410-2000-0000-0014g1590u8114</v>
      </c>
      <c r="C125" s="12" t="s">
        <v>1238</v>
      </c>
      <c r="D125" s="16" t="s">
        <v>1239</v>
      </c>
      <c r="E125" s="9" t="s">
        <v>1240</v>
      </c>
      <c r="F125" s="16" t="s">
        <v>85</v>
      </c>
      <c r="G125" s="10">
        <v>42403</v>
      </c>
      <c r="H125" s="13">
        <v>58.24</v>
      </c>
      <c r="I125" s="8" t="s">
        <v>15</v>
      </c>
      <c r="J125" s="8" t="s">
        <v>13</v>
      </c>
      <c r="K125" s="8" t="s">
        <v>780</v>
      </c>
      <c r="L125" s="8" t="s">
        <v>788</v>
      </c>
      <c r="M125" s="8" t="s">
        <v>782</v>
      </c>
      <c r="N125" s="8" t="s">
        <v>786</v>
      </c>
      <c r="O125" s="43">
        <v>42403</v>
      </c>
      <c r="P125" s="8">
        <f t="shared" si="3"/>
        <v>9</v>
      </c>
      <c r="Q125" s="14"/>
    </row>
    <row r="126" spans="1:17" hidden="1">
      <c r="A126" s="6">
        <v>123</v>
      </c>
      <c r="B126" s="12" t="str">
        <f t="shared" si="2"/>
        <v>07-0111-0813-6910-2000-0000-0017b8100r1619</v>
      </c>
      <c r="C126" s="12" t="s">
        <v>1241</v>
      </c>
      <c r="D126" s="16" t="s">
        <v>1242</v>
      </c>
      <c r="E126" s="9" t="s">
        <v>1243</v>
      </c>
      <c r="F126" s="16" t="s">
        <v>86</v>
      </c>
      <c r="G126" s="10">
        <v>42333</v>
      </c>
      <c r="H126" s="13">
        <v>43.68</v>
      </c>
      <c r="I126" s="8" t="s">
        <v>15</v>
      </c>
      <c r="J126" s="8" t="s">
        <v>32</v>
      </c>
      <c r="K126" s="8" t="s">
        <v>780</v>
      </c>
      <c r="L126" s="8" t="s">
        <v>788</v>
      </c>
      <c r="M126" s="8" t="s">
        <v>789</v>
      </c>
      <c r="N126" s="8" t="s">
        <v>786</v>
      </c>
      <c r="O126" s="43">
        <v>42333</v>
      </c>
      <c r="P126" s="8">
        <f t="shared" si="3"/>
        <v>9</v>
      </c>
      <c r="Q126" s="14"/>
    </row>
    <row r="127" spans="1:17" hidden="1">
      <c r="A127" s="6">
        <v>124</v>
      </c>
      <c r="B127" s="12" t="str">
        <f t="shared" si="2"/>
        <v>07-0171-1128-0810-2000-0000-0012c1710w1018</v>
      </c>
      <c r="C127" s="12" t="s">
        <v>1244</v>
      </c>
      <c r="D127" s="16" t="s">
        <v>1245</v>
      </c>
      <c r="E127" s="9" t="s">
        <v>1246</v>
      </c>
      <c r="F127" s="16" t="s">
        <v>87</v>
      </c>
      <c r="G127" s="10">
        <v>42391</v>
      </c>
      <c r="H127" s="13">
        <v>23.4</v>
      </c>
      <c r="I127" s="8" t="s">
        <v>15</v>
      </c>
      <c r="J127" s="8" t="s">
        <v>75</v>
      </c>
      <c r="K127" s="8" t="s">
        <v>780</v>
      </c>
      <c r="L127" s="8" t="s">
        <v>788</v>
      </c>
      <c r="M127" s="8" t="s">
        <v>792</v>
      </c>
      <c r="N127" s="8" t="s">
        <v>786</v>
      </c>
      <c r="O127" s="43">
        <v>42391</v>
      </c>
      <c r="P127" s="8">
        <f t="shared" si="3"/>
        <v>9</v>
      </c>
      <c r="Q127" s="14"/>
    </row>
    <row r="128" spans="1:17" hidden="1">
      <c r="A128" s="6">
        <v>125</v>
      </c>
      <c r="B128" s="12" t="str">
        <f t="shared" si="2"/>
        <v>07-0178-8554-4510-2000-0000-0010f5780s8415</v>
      </c>
      <c r="C128" s="12" t="s">
        <v>1247</v>
      </c>
      <c r="D128" s="16" t="s">
        <v>1248</v>
      </c>
      <c r="E128" s="9" t="s">
        <v>1249</v>
      </c>
      <c r="F128" s="16" t="s">
        <v>1250</v>
      </c>
      <c r="G128" s="10">
        <v>42436</v>
      </c>
      <c r="H128" s="13">
        <v>58.24</v>
      </c>
      <c r="I128" s="8" t="s">
        <v>15</v>
      </c>
      <c r="J128" s="8" t="s">
        <v>75</v>
      </c>
      <c r="K128" s="8" t="s">
        <v>780</v>
      </c>
      <c r="L128" s="8" t="s">
        <v>788</v>
      </c>
      <c r="M128" s="8" t="s">
        <v>792</v>
      </c>
      <c r="N128" s="8" t="s">
        <v>786</v>
      </c>
      <c r="O128" s="43">
        <v>42436</v>
      </c>
      <c r="P128" s="8">
        <f t="shared" si="3"/>
        <v>9</v>
      </c>
      <c r="Q128" s="14"/>
    </row>
    <row r="129" spans="1:17" hidden="1">
      <c r="A129" s="6">
        <v>126</v>
      </c>
      <c r="B129" s="12" t="str">
        <f t="shared" si="2"/>
        <v>07-0146-0653-2410-2000-0000-0018f6400r6214</v>
      </c>
      <c r="C129" s="12" t="s">
        <v>1251</v>
      </c>
      <c r="D129" s="16" t="s">
        <v>1252</v>
      </c>
      <c r="E129" s="9" t="s">
        <v>1253</v>
      </c>
      <c r="F129" s="16" t="s">
        <v>88</v>
      </c>
      <c r="G129" s="10">
        <v>42362</v>
      </c>
      <c r="H129" s="13">
        <v>27.3</v>
      </c>
      <c r="I129" s="8" t="s">
        <v>15</v>
      </c>
      <c r="J129" s="8" t="s">
        <v>16</v>
      </c>
      <c r="K129" s="8" t="s">
        <v>780</v>
      </c>
      <c r="L129" s="8" t="s">
        <v>788</v>
      </c>
      <c r="M129" s="8" t="s">
        <v>785</v>
      </c>
      <c r="N129" s="8" t="s">
        <v>786</v>
      </c>
      <c r="O129" s="43">
        <v>42362</v>
      </c>
      <c r="P129" s="8">
        <f t="shared" si="3"/>
        <v>9</v>
      </c>
      <c r="Q129" s="14"/>
    </row>
    <row r="130" spans="1:17" hidden="1">
      <c r="A130" s="6">
        <v>127</v>
      </c>
      <c r="B130" s="12" t="str">
        <f t="shared" si="2"/>
        <v>07-0146-0657-9210-2000-0000-0015f6400v6912</v>
      </c>
      <c r="C130" s="12" t="s">
        <v>1254</v>
      </c>
      <c r="D130" s="16" t="s">
        <v>1255</v>
      </c>
      <c r="E130" s="9" t="s">
        <v>1256</v>
      </c>
      <c r="F130" s="16" t="s">
        <v>89</v>
      </c>
      <c r="G130" s="10">
        <v>42392</v>
      </c>
      <c r="H130" s="13">
        <v>14.56</v>
      </c>
      <c r="I130" s="8" t="s">
        <v>15</v>
      </c>
      <c r="J130" s="8" t="s">
        <v>16</v>
      </c>
      <c r="K130" s="8" t="s">
        <v>780</v>
      </c>
      <c r="L130" s="8" t="s">
        <v>788</v>
      </c>
      <c r="M130" s="8" t="s">
        <v>785</v>
      </c>
      <c r="N130" s="8" t="s">
        <v>786</v>
      </c>
      <c r="O130" s="43">
        <v>42392</v>
      </c>
      <c r="P130" s="8">
        <f t="shared" si="3"/>
        <v>9</v>
      </c>
      <c r="Q130" s="14"/>
    </row>
    <row r="131" spans="1:17" hidden="1">
      <c r="A131" s="6">
        <v>128</v>
      </c>
      <c r="B131" s="12" t="str">
        <f t="shared" si="2"/>
        <v>07-0146-0657-9310-2000-0000-0018f6400v6913</v>
      </c>
      <c r="C131" s="12" t="s">
        <v>1257</v>
      </c>
      <c r="D131" s="16" t="s">
        <v>1258</v>
      </c>
      <c r="E131" s="9" t="s">
        <v>1259</v>
      </c>
      <c r="F131" s="16" t="s">
        <v>89</v>
      </c>
      <c r="G131" s="10">
        <v>42392</v>
      </c>
      <c r="H131" s="13">
        <v>11.44</v>
      </c>
      <c r="I131" s="8" t="s">
        <v>15</v>
      </c>
      <c r="J131" s="8" t="s">
        <v>16</v>
      </c>
      <c r="K131" s="8" t="s">
        <v>780</v>
      </c>
      <c r="L131" s="8" t="s">
        <v>788</v>
      </c>
      <c r="M131" s="8" t="s">
        <v>785</v>
      </c>
      <c r="N131" s="8" t="s">
        <v>786</v>
      </c>
      <c r="O131" s="43">
        <v>42392</v>
      </c>
      <c r="P131" s="8">
        <f t="shared" si="3"/>
        <v>9</v>
      </c>
      <c r="Q131" s="14"/>
    </row>
    <row r="132" spans="1:17" hidden="1">
      <c r="A132" s="6">
        <v>129</v>
      </c>
      <c r="B132" s="12" t="str">
        <f t="shared" si="2"/>
        <v>07-0146-0657-9410-2000-0000-0011f6400v6914</v>
      </c>
      <c r="C132" s="12" t="s">
        <v>1260</v>
      </c>
      <c r="D132" s="16" t="s">
        <v>1261</v>
      </c>
      <c r="E132" s="9" t="s">
        <v>1262</v>
      </c>
      <c r="F132" s="16" t="s">
        <v>89</v>
      </c>
      <c r="G132" s="10">
        <v>42387</v>
      </c>
      <c r="H132" s="13">
        <v>11.44</v>
      </c>
      <c r="I132" s="8" t="s">
        <v>15</v>
      </c>
      <c r="J132" s="8" t="s">
        <v>16</v>
      </c>
      <c r="K132" s="8" t="s">
        <v>780</v>
      </c>
      <c r="L132" s="8" t="s">
        <v>788</v>
      </c>
      <c r="M132" s="8" t="s">
        <v>785</v>
      </c>
      <c r="N132" s="8" t="s">
        <v>786</v>
      </c>
      <c r="O132" s="43">
        <v>42387</v>
      </c>
      <c r="P132" s="8">
        <f t="shared" si="3"/>
        <v>9</v>
      </c>
      <c r="Q132" s="14"/>
    </row>
    <row r="133" spans="1:17" hidden="1">
      <c r="A133" s="6">
        <v>130</v>
      </c>
      <c r="B133" s="12" t="str">
        <f t="shared" ref="B133:B196" si="4">C133&amp;D133</f>
        <v>07-0146-0657-9510-2000-0000-0014f6400v6915</v>
      </c>
      <c r="C133" s="12" t="s">
        <v>1263</v>
      </c>
      <c r="D133" s="16" t="s">
        <v>1264</v>
      </c>
      <c r="E133" s="9" t="s">
        <v>1265</v>
      </c>
      <c r="F133" s="16" t="s">
        <v>89</v>
      </c>
      <c r="G133" s="10">
        <v>42387</v>
      </c>
      <c r="H133" s="13">
        <v>12.48</v>
      </c>
      <c r="I133" s="8" t="s">
        <v>15</v>
      </c>
      <c r="J133" s="8" t="s">
        <v>16</v>
      </c>
      <c r="K133" s="8" t="s">
        <v>780</v>
      </c>
      <c r="L133" s="8" t="s">
        <v>788</v>
      </c>
      <c r="M133" s="8" t="s">
        <v>785</v>
      </c>
      <c r="N133" s="8" t="s">
        <v>786</v>
      </c>
      <c r="O133" s="43">
        <v>42387</v>
      </c>
      <c r="P133" s="8">
        <f t="shared" si="3"/>
        <v>9</v>
      </c>
      <c r="Q133" s="14"/>
    </row>
    <row r="134" spans="1:17" hidden="1">
      <c r="A134" s="6">
        <v>131</v>
      </c>
      <c r="B134" s="12" t="str">
        <f t="shared" si="4"/>
        <v>07-0130-5003-1610-2000-0000-0018a0350r0116</v>
      </c>
      <c r="C134" s="12" t="s">
        <v>1266</v>
      </c>
      <c r="D134" s="16" t="s">
        <v>1267</v>
      </c>
      <c r="E134" s="9" t="s">
        <v>1268</v>
      </c>
      <c r="F134" s="16" t="s">
        <v>90</v>
      </c>
      <c r="G134" s="10">
        <v>42386</v>
      </c>
      <c r="H134" s="13">
        <v>58.24</v>
      </c>
      <c r="I134" s="8" t="s">
        <v>15</v>
      </c>
      <c r="J134" s="8" t="s">
        <v>16</v>
      </c>
      <c r="K134" s="8" t="s">
        <v>780</v>
      </c>
      <c r="L134" s="8" t="s">
        <v>788</v>
      </c>
      <c r="M134" s="8" t="s">
        <v>785</v>
      </c>
      <c r="N134" s="8" t="s">
        <v>786</v>
      </c>
      <c r="O134" s="43">
        <v>42386</v>
      </c>
      <c r="P134" s="8">
        <f t="shared" ref="P134:P197" si="5">DATEDIF(O134,$B$1,"Y")</f>
        <v>9</v>
      </c>
      <c r="Q134" s="14"/>
    </row>
    <row r="135" spans="1:17" hidden="1">
      <c r="A135" s="6">
        <v>132</v>
      </c>
      <c r="B135" s="12" t="str">
        <f t="shared" si="4"/>
        <v>07-0165-0718-4510-2000-0000-0012b7600w5415</v>
      </c>
      <c r="C135" s="12" t="s">
        <v>1269</v>
      </c>
      <c r="D135" s="16" t="s">
        <v>1270</v>
      </c>
      <c r="E135" s="9" t="s">
        <v>1271</v>
      </c>
      <c r="F135" s="16" t="s">
        <v>91</v>
      </c>
      <c r="G135" s="10">
        <v>42429</v>
      </c>
      <c r="H135" s="13">
        <v>25.48</v>
      </c>
      <c r="I135" s="8" t="s">
        <v>15</v>
      </c>
      <c r="J135" s="8" t="s">
        <v>13</v>
      </c>
      <c r="K135" s="8" t="s">
        <v>780</v>
      </c>
      <c r="L135" s="8" t="s">
        <v>788</v>
      </c>
      <c r="M135" s="8" t="s">
        <v>782</v>
      </c>
      <c r="N135" s="8" t="s">
        <v>786</v>
      </c>
      <c r="O135" s="43">
        <v>42429</v>
      </c>
      <c r="P135" s="8">
        <f t="shared" si="5"/>
        <v>9</v>
      </c>
      <c r="Q135" s="14"/>
    </row>
    <row r="136" spans="1:17" hidden="1">
      <c r="A136" s="6">
        <v>133</v>
      </c>
      <c r="B136" s="12" t="str">
        <f t="shared" si="4"/>
        <v>07-0162-3102-8910-2000-0000-0013a1630q2819</v>
      </c>
      <c r="C136" s="12" t="s">
        <v>1272</v>
      </c>
      <c r="D136" s="16" t="s">
        <v>1273</v>
      </c>
      <c r="E136" s="9" t="s">
        <v>1274</v>
      </c>
      <c r="F136" s="16" t="s">
        <v>92</v>
      </c>
      <c r="G136" s="10">
        <v>42404</v>
      </c>
      <c r="H136" s="13">
        <v>32.76</v>
      </c>
      <c r="I136" s="8" t="s">
        <v>15</v>
      </c>
      <c r="J136" s="8" t="s">
        <v>13</v>
      </c>
      <c r="K136" s="8" t="s">
        <v>780</v>
      </c>
      <c r="L136" s="8" t="s">
        <v>788</v>
      </c>
      <c r="M136" s="8" t="s">
        <v>782</v>
      </c>
      <c r="N136" s="8" t="s">
        <v>786</v>
      </c>
      <c r="O136" s="43">
        <v>42404</v>
      </c>
      <c r="P136" s="8">
        <f t="shared" si="5"/>
        <v>9</v>
      </c>
      <c r="Q136" s="14"/>
    </row>
    <row r="137" spans="1:17" hidden="1">
      <c r="A137" s="6">
        <v>134</v>
      </c>
      <c r="B137" s="12" t="str">
        <f t="shared" si="4"/>
        <v>07-1262-3110-0210-2000-0000-0015b1631n2022</v>
      </c>
      <c r="C137" s="12" t="s">
        <v>1275</v>
      </c>
      <c r="D137" s="16" t="s">
        <v>1276</v>
      </c>
      <c r="E137" s="9" t="s">
        <v>1277</v>
      </c>
      <c r="F137" s="16" t="s">
        <v>41</v>
      </c>
      <c r="G137" s="10">
        <v>42506</v>
      </c>
      <c r="H137" s="13">
        <v>327.60000000000002</v>
      </c>
      <c r="I137" s="8" t="s">
        <v>12</v>
      </c>
      <c r="J137" s="8" t="s">
        <v>13</v>
      </c>
      <c r="K137" s="8" t="s">
        <v>780</v>
      </c>
      <c r="L137" s="8" t="s">
        <v>788</v>
      </c>
      <c r="M137" s="8" t="s">
        <v>782</v>
      </c>
      <c r="N137" s="8" t="s">
        <v>783</v>
      </c>
      <c r="O137" s="43">
        <v>42506</v>
      </c>
      <c r="P137" s="8">
        <f t="shared" si="5"/>
        <v>9</v>
      </c>
      <c r="Q137" s="14"/>
    </row>
    <row r="138" spans="1:17" hidden="1">
      <c r="A138" s="6">
        <v>135</v>
      </c>
      <c r="B138" s="12" t="str">
        <f t="shared" si="4"/>
        <v>07-0140-9879-4010-2000-0000-0017h8490x0410</v>
      </c>
      <c r="C138" s="12" t="s">
        <v>1278</v>
      </c>
      <c r="D138" s="16" t="s">
        <v>1279</v>
      </c>
      <c r="E138" s="9" t="s">
        <v>1280</v>
      </c>
      <c r="F138" s="16" t="s">
        <v>93</v>
      </c>
      <c r="G138" s="10">
        <v>42466</v>
      </c>
      <c r="H138" s="13">
        <v>58.24</v>
      </c>
      <c r="I138" s="8" t="s">
        <v>15</v>
      </c>
      <c r="J138" s="8" t="s">
        <v>16</v>
      </c>
      <c r="K138" s="8" t="s">
        <v>780</v>
      </c>
      <c r="L138" s="8" t="s">
        <v>788</v>
      </c>
      <c r="M138" s="8" t="s">
        <v>785</v>
      </c>
      <c r="N138" s="8" t="s">
        <v>786</v>
      </c>
      <c r="O138" s="43">
        <v>42466</v>
      </c>
      <c r="P138" s="8">
        <f t="shared" si="5"/>
        <v>9</v>
      </c>
      <c r="Q138" s="14"/>
    </row>
    <row r="139" spans="1:17" hidden="1">
      <c r="A139" s="6">
        <v>136</v>
      </c>
      <c r="B139" s="12" t="str">
        <f t="shared" si="4"/>
        <v>07-0156-2060-5310-2000-0000-0013g0520n6513</v>
      </c>
      <c r="C139" s="12" t="s">
        <v>1281</v>
      </c>
      <c r="D139" s="16" t="s">
        <v>1282</v>
      </c>
      <c r="E139" s="9" t="s">
        <v>1283</v>
      </c>
      <c r="F139" s="16" t="s">
        <v>94</v>
      </c>
      <c r="G139" s="10">
        <v>42474</v>
      </c>
      <c r="H139" s="13">
        <v>43.68</v>
      </c>
      <c r="I139" s="8" t="s">
        <v>15</v>
      </c>
      <c r="J139" s="8" t="s">
        <v>13</v>
      </c>
      <c r="K139" s="8" t="s">
        <v>780</v>
      </c>
      <c r="L139" s="8" t="s">
        <v>788</v>
      </c>
      <c r="M139" s="8" t="s">
        <v>782</v>
      </c>
      <c r="N139" s="8" t="s">
        <v>786</v>
      </c>
      <c r="O139" s="43">
        <v>42474</v>
      </c>
      <c r="P139" s="8">
        <f t="shared" si="5"/>
        <v>9</v>
      </c>
      <c r="Q139" s="14"/>
    </row>
    <row r="140" spans="1:17" hidden="1">
      <c r="A140" s="6">
        <v>137</v>
      </c>
      <c r="B140" s="12" t="str">
        <f t="shared" si="4"/>
        <v>07-0165-0719-7710-2000-0000-0010b7600x5717</v>
      </c>
      <c r="C140" s="12" t="s">
        <v>1284</v>
      </c>
      <c r="D140" s="16" t="s">
        <v>1285</v>
      </c>
      <c r="E140" s="9" t="s">
        <v>1286</v>
      </c>
      <c r="F140" s="16" t="s">
        <v>95</v>
      </c>
      <c r="G140" s="10">
        <v>42411</v>
      </c>
      <c r="H140" s="13">
        <v>56.16</v>
      </c>
      <c r="I140" s="8" t="s">
        <v>15</v>
      </c>
      <c r="J140" s="8" t="s">
        <v>13</v>
      </c>
      <c r="K140" s="8" t="s">
        <v>780</v>
      </c>
      <c r="L140" s="8" t="s">
        <v>788</v>
      </c>
      <c r="M140" s="8" t="s">
        <v>782</v>
      </c>
      <c r="N140" s="8" t="s">
        <v>786</v>
      </c>
      <c r="O140" s="43">
        <v>42411</v>
      </c>
      <c r="P140" s="8">
        <f t="shared" si="5"/>
        <v>9</v>
      </c>
      <c r="Q140" s="14"/>
    </row>
    <row r="141" spans="1:17" hidden="1">
      <c r="A141" s="6">
        <v>138</v>
      </c>
      <c r="B141" s="12" t="str">
        <f t="shared" si="4"/>
        <v>07-0171-1137-3410-2000-0000-0011d1710v1314</v>
      </c>
      <c r="C141" s="12" t="s">
        <v>1287</v>
      </c>
      <c r="D141" s="16" t="s">
        <v>1288</v>
      </c>
      <c r="E141" s="9" t="s">
        <v>1289</v>
      </c>
      <c r="F141" s="16" t="s">
        <v>96</v>
      </c>
      <c r="G141" s="10">
        <v>42325</v>
      </c>
      <c r="H141" s="13">
        <v>12.74</v>
      </c>
      <c r="I141" s="8" t="s">
        <v>15</v>
      </c>
      <c r="J141" s="8" t="s">
        <v>75</v>
      </c>
      <c r="K141" s="8" t="s">
        <v>780</v>
      </c>
      <c r="L141" s="8" t="s">
        <v>788</v>
      </c>
      <c r="M141" s="8" t="s">
        <v>792</v>
      </c>
      <c r="N141" s="8" t="s">
        <v>786</v>
      </c>
      <c r="O141" s="43">
        <v>42325</v>
      </c>
      <c r="P141" s="8">
        <f t="shared" si="5"/>
        <v>9</v>
      </c>
      <c r="Q141" s="14"/>
    </row>
    <row r="142" spans="1:17" hidden="1">
      <c r="A142" s="6">
        <v>139</v>
      </c>
      <c r="B142" s="12" t="str">
        <f t="shared" si="4"/>
        <v>07-0185-4996-7910-2000-0000-0015m9840u5719</v>
      </c>
      <c r="C142" s="12" t="s">
        <v>1290</v>
      </c>
      <c r="D142" s="16" t="s">
        <v>1291</v>
      </c>
      <c r="E142" s="9" t="s">
        <v>1292</v>
      </c>
      <c r="F142" s="16" t="s">
        <v>97</v>
      </c>
      <c r="G142" s="10">
        <v>42417</v>
      </c>
      <c r="H142" s="13">
        <v>49.92</v>
      </c>
      <c r="I142" s="8" t="s">
        <v>15</v>
      </c>
      <c r="J142" s="8" t="s">
        <v>75</v>
      </c>
      <c r="K142" s="8" t="s">
        <v>780</v>
      </c>
      <c r="L142" s="8" t="s">
        <v>788</v>
      </c>
      <c r="M142" s="8" t="s">
        <v>792</v>
      </c>
      <c r="N142" s="8" t="s">
        <v>786</v>
      </c>
      <c r="O142" s="43">
        <v>42417</v>
      </c>
      <c r="P142" s="8">
        <f t="shared" si="5"/>
        <v>9</v>
      </c>
      <c r="Q142" s="14"/>
    </row>
    <row r="143" spans="1:17" hidden="1">
      <c r="A143" s="6">
        <v>140</v>
      </c>
      <c r="B143" s="12" t="str">
        <f t="shared" si="4"/>
        <v>07-0162-3103-0710-2000-0000-0018a1630r2017</v>
      </c>
      <c r="C143" s="12" t="s">
        <v>1293</v>
      </c>
      <c r="D143" s="16" t="s">
        <v>1294</v>
      </c>
      <c r="E143" s="9" t="s">
        <v>1295</v>
      </c>
      <c r="F143" s="16" t="s">
        <v>98</v>
      </c>
      <c r="G143" s="10">
        <v>42342</v>
      </c>
      <c r="H143" s="13">
        <v>21.84</v>
      </c>
      <c r="I143" s="8" t="s">
        <v>15</v>
      </c>
      <c r="J143" s="8" t="s">
        <v>13</v>
      </c>
      <c r="K143" s="8" t="s">
        <v>780</v>
      </c>
      <c r="L143" s="8" t="s">
        <v>788</v>
      </c>
      <c r="M143" s="8" t="s">
        <v>782</v>
      </c>
      <c r="N143" s="8" t="s">
        <v>786</v>
      </c>
      <c r="O143" s="43">
        <v>42342</v>
      </c>
      <c r="P143" s="8">
        <f t="shared" si="5"/>
        <v>9</v>
      </c>
      <c r="Q143" s="14"/>
    </row>
    <row r="144" spans="1:17" hidden="1">
      <c r="A144" s="6">
        <v>141</v>
      </c>
      <c r="B144" s="12" t="str">
        <f t="shared" si="4"/>
        <v>07-0178-8561-9310-2000-0000-0019g5780p8913</v>
      </c>
      <c r="C144" s="12" t="s">
        <v>1296</v>
      </c>
      <c r="D144" s="16" t="s">
        <v>1297</v>
      </c>
      <c r="E144" s="9" t="s">
        <v>1298</v>
      </c>
      <c r="F144" s="16" t="s">
        <v>1299</v>
      </c>
      <c r="G144" s="10">
        <v>42344</v>
      </c>
      <c r="H144" s="13">
        <v>12.48</v>
      </c>
      <c r="I144" s="8" t="s">
        <v>15</v>
      </c>
      <c r="J144" s="8" t="s">
        <v>75</v>
      </c>
      <c r="K144" s="8" t="s">
        <v>780</v>
      </c>
      <c r="L144" s="8" t="s">
        <v>788</v>
      </c>
      <c r="M144" s="8" t="s">
        <v>792</v>
      </c>
      <c r="N144" s="8" t="s">
        <v>786</v>
      </c>
      <c r="O144" s="43">
        <v>42344</v>
      </c>
      <c r="P144" s="8">
        <f t="shared" si="5"/>
        <v>9</v>
      </c>
      <c r="Q144" s="14"/>
    </row>
    <row r="145" spans="1:17" hidden="1">
      <c r="A145" s="6">
        <v>142</v>
      </c>
      <c r="B145" s="12" t="str">
        <f t="shared" si="4"/>
        <v/>
      </c>
      <c r="C145" s="12"/>
      <c r="D145" s="16"/>
      <c r="E145" s="9" t="s">
        <v>1300</v>
      </c>
      <c r="F145" s="16" t="s">
        <v>99</v>
      </c>
      <c r="G145" s="10">
        <v>42346</v>
      </c>
      <c r="H145" s="13">
        <v>3.9</v>
      </c>
      <c r="I145" s="8" t="s">
        <v>15</v>
      </c>
      <c r="J145" s="8" t="s">
        <v>16</v>
      </c>
      <c r="K145" s="8">
        <v>0</v>
      </c>
      <c r="L145" s="8" t="s">
        <v>787</v>
      </c>
      <c r="M145" s="8" t="s">
        <v>785</v>
      </c>
      <c r="N145" s="8" t="s">
        <v>786</v>
      </c>
      <c r="O145" s="43">
        <v>42346</v>
      </c>
      <c r="P145" s="8">
        <f t="shared" si="5"/>
        <v>9</v>
      </c>
      <c r="Q145" s="14"/>
    </row>
    <row r="146" spans="1:17" hidden="1">
      <c r="A146" s="6">
        <v>143</v>
      </c>
      <c r="B146" s="12" t="str">
        <f t="shared" si="4"/>
        <v>07-0130-5005-0910-2000-0000-0014a0350t0019</v>
      </c>
      <c r="C146" s="12" t="s">
        <v>1301</v>
      </c>
      <c r="D146" s="16" t="s">
        <v>1302</v>
      </c>
      <c r="E146" s="9" t="s">
        <v>1303</v>
      </c>
      <c r="F146" s="16" t="s">
        <v>1304</v>
      </c>
      <c r="G146" s="10">
        <v>42613</v>
      </c>
      <c r="H146" s="13">
        <v>43.68</v>
      </c>
      <c r="I146" s="8" t="s">
        <v>15</v>
      </c>
      <c r="J146" s="8" t="s">
        <v>16</v>
      </c>
      <c r="K146" s="8" t="s">
        <v>780</v>
      </c>
      <c r="L146" s="8" t="s">
        <v>788</v>
      </c>
      <c r="M146" s="8" t="s">
        <v>785</v>
      </c>
      <c r="N146" s="8" t="s">
        <v>786</v>
      </c>
      <c r="O146" s="43">
        <v>42613</v>
      </c>
      <c r="P146" s="8">
        <f t="shared" si="5"/>
        <v>9</v>
      </c>
      <c r="Q146" s="14"/>
    </row>
    <row r="147" spans="1:17" hidden="1">
      <c r="A147" s="6">
        <v>144</v>
      </c>
      <c r="B147" s="12" t="str">
        <f t="shared" si="4"/>
        <v>07-0167-7910-0810-2000-0000-0018b9670n7018</v>
      </c>
      <c r="C147" s="12" t="s">
        <v>1305</v>
      </c>
      <c r="D147" s="16" t="s">
        <v>1306</v>
      </c>
      <c r="E147" s="9" t="s">
        <v>1307</v>
      </c>
      <c r="F147" s="16" t="s">
        <v>100</v>
      </c>
      <c r="G147" s="10">
        <v>42437</v>
      </c>
      <c r="H147" s="13">
        <v>50.96</v>
      </c>
      <c r="I147" s="8" t="s">
        <v>15</v>
      </c>
      <c r="J147" s="8" t="s">
        <v>13</v>
      </c>
      <c r="K147" s="8" t="s">
        <v>780</v>
      </c>
      <c r="L147" s="8" t="s">
        <v>788</v>
      </c>
      <c r="M147" s="8" t="s">
        <v>782</v>
      </c>
      <c r="N147" s="8" t="s">
        <v>786</v>
      </c>
      <c r="O147" s="43">
        <v>42437</v>
      </c>
      <c r="P147" s="8">
        <f t="shared" si="5"/>
        <v>9</v>
      </c>
      <c r="Q147" s="14"/>
    </row>
    <row r="148" spans="1:17" hidden="1">
      <c r="A148" s="6">
        <v>145</v>
      </c>
      <c r="B148" s="12" t="str">
        <f t="shared" si="4"/>
        <v>07-0156-2060-5410-2000-0000-0016g0520n6514</v>
      </c>
      <c r="C148" s="12" t="s">
        <v>1308</v>
      </c>
      <c r="D148" s="16" t="s">
        <v>1309</v>
      </c>
      <c r="E148" s="9" t="s">
        <v>1310</v>
      </c>
      <c r="F148" s="16" t="s">
        <v>94</v>
      </c>
      <c r="G148" s="10">
        <v>42474</v>
      </c>
      <c r="H148" s="13">
        <v>10.92</v>
      </c>
      <c r="I148" s="8" t="s">
        <v>15</v>
      </c>
      <c r="J148" s="8" t="s">
        <v>13</v>
      </c>
      <c r="K148" s="8" t="s">
        <v>780</v>
      </c>
      <c r="L148" s="8" t="s">
        <v>788</v>
      </c>
      <c r="M148" s="8" t="s">
        <v>782</v>
      </c>
      <c r="N148" s="8" t="s">
        <v>786</v>
      </c>
      <c r="O148" s="43">
        <v>42474</v>
      </c>
      <c r="P148" s="8">
        <f t="shared" si="5"/>
        <v>9</v>
      </c>
      <c r="Q148" s="14"/>
    </row>
    <row r="149" spans="1:17" hidden="1">
      <c r="A149" s="6">
        <v>146</v>
      </c>
      <c r="B149" s="12" t="str">
        <f t="shared" si="4"/>
        <v>07-0167-7928-3910-2000-0000-0013c9670w7319</v>
      </c>
      <c r="C149" s="12" t="s">
        <v>1311</v>
      </c>
      <c r="D149" s="16" t="s">
        <v>1312</v>
      </c>
      <c r="E149" s="9" t="s">
        <v>1313</v>
      </c>
      <c r="F149" s="16" t="s">
        <v>101</v>
      </c>
      <c r="G149" s="10">
        <v>42531</v>
      </c>
      <c r="H149" s="13">
        <v>29.12</v>
      </c>
      <c r="I149" s="8" t="s">
        <v>15</v>
      </c>
      <c r="J149" s="8" t="s">
        <v>13</v>
      </c>
      <c r="K149" s="8" t="s">
        <v>780</v>
      </c>
      <c r="L149" s="8" t="s">
        <v>788</v>
      </c>
      <c r="M149" s="8" t="s">
        <v>782</v>
      </c>
      <c r="N149" s="8" t="s">
        <v>786</v>
      </c>
      <c r="O149" s="43">
        <v>42531</v>
      </c>
      <c r="P149" s="8">
        <f t="shared" si="5"/>
        <v>9</v>
      </c>
      <c r="Q149" s="14"/>
    </row>
    <row r="150" spans="1:17" hidden="1">
      <c r="A150" s="6">
        <v>147</v>
      </c>
      <c r="B150" s="12" t="str">
        <f t="shared" si="4"/>
        <v>07-0167-7912-5710-2000-0000-0018b9670q7517</v>
      </c>
      <c r="C150" s="12" t="s">
        <v>1314</v>
      </c>
      <c r="D150" s="16" t="s">
        <v>1315</v>
      </c>
      <c r="E150" s="9" t="s">
        <v>1316</v>
      </c>
      <c r="F150" s="16" t="s">
        <v>102</v>
      </c>
      <c r="G150" s="10">
        <v>42426</v>
      </c>
      <c r="H150" s="13">
        <v>56.16</v>
      </c>
      <c r="I150" s="8" t="s">
        <v>15</v>
      </c>
      <c r="J150" s="8" t="s">
        <v>13</v>
      </c>
      <c r="K150" s="8" t="s">
        <v>780</v>
      </c>
      <c r="L150" s="8" t="s">
        <v>788</v>
      </c>
      <c r="M150" s="8" t="s">
        <v>782</v>
      </c>
      <c r="N150" s="8" t="s">
        <v>786</v>
      </c>
      <c r="O150" s="43">
        <v>42426</v>
      </c>
      <c r="P150" s="8">
        <f t="shared" si="5"/>
        <v>9</v>
      </c>
      <c r="Q150" s="14"/>
    </row>
    <row r="151" spans="1:17" hidden="1">
      <c r="A151" s="6">
        <v>148</v>
      </c>
      <c r="B151" s="12" t="str">
        <f t="shared" si="4"/>
        <v>07-0140-9991-0710-2000-0000-0011m9490p0017</v>
      </c>
      <c r="C151" s="12" t="s">
        <v>1317</v>
      </c>
      <c r="D151" s="16" t="s">
        <v>1318</v>
      </c>
      <c r="E151" s="9" t="s">
        <v>1319</v>
      </c>
      <c r="F151" s="16" t="s">
        <v>863</v>
      </c>
      <c r="G151" s="10">
        <v>42644</v>
      </c>
      <c r="H151" s="13">
        <v>66.56</v>
      </c>
      <c r="I151" s="8" t="s">
        <v>15</v>
      </c>
      <c r="J151" s="8" t="s">
        <v>16</v>
      </c>
      <c r="K151" s="8" t="s">
        <v>780</v>
      </c>
      <c r="L151" s="8" t="s">
        <v>788</v>
      </c>
      <c r="M151" s="8" t="s">
        <v>785</v>
      </c>
      <c r="N151" s="8" t="s">
        <v>786</v>
      </c>
      <c r="O151" s="43">
        <v>42644</v>
      </c>
      <c r="P151" s="8">
        <f t="shared" si="5"/>
        <v>8</v>
      </c>
      <c r="Q151" s="14"/>
    </row>
    <row r="152" spans="1:17" hidden="1">
      <c r="A152" s="6">
        <v>149</v>
      </c>
      <c r="B152" s="12" t="str">
        <f t="shared" si="4"/>
        <v>07-0167-7931-8410-2000-0000-0017d9670p7814</v>
      </c>
      <c r="C152" s="12" t="s">
        <v>1320</v>
      </c>
      <c r="D152" s="16" t="s">
        <v>1321</v>
      </c>
      <c r="E152" s="9" t="s">
        <v>1322</v>
      </c>
      <c r="F152" s="16" t="s">
        <v>40</v>
      </c>
      <c r="G152" s="10">
        <v>42479</v>
      </c>
      <c r="H152" s="13">
        <v>43.68</v>
      </c>
      <c r="I152" s="8" t="s">
        <v>15</v>
      </c>
      <c r="J152" s="8" t="s">
        <v>13</v>
      </c>
      <c r="K152" s="8" t="s">
        <v>780</v>
      </c>
      <c r="L152" s="8" t="s">
        <v>788</v>
      </c>
      <c r="M152" s="8" t="s">
        <v>782</v>
      </c>
      <c r="N152" s="8" t="s">
        <v>786</v>
      </c>
      <c r="O152" s="43">
        <v>42479</v>
      </c>
      <c r="P152" s="8">
        <f t="shared" si="5"/>
        <v>9</v>
      </c>
      <c r="Q152" s="14"/>
    </row>
    <row r="153" spans="1:17" hidden="1">
      <c r="A153" s="6">
        <v>150</v>
      </c>
      <c r="B153" s="12" t="str">
        <f t="shared" si="4"/>
        <v>07-0156-2067-4810-2000-0000-0010g0520v6418</v>
      </c>
      <c r="C153" s="12" t="s">
        <v>1323</v>
      </c>
      <c r="D153" s="16" t="s">
        <v>1324</v>
      </c>
      <c r="E153" s="9" t="s">
        <v>1325</v>
      </c>
      <c r="F153" s="16" t="s">
        <v>94</v>
      </c>
      <c r="G153" s="10">
        <v>42641</v>
      </c>
      <c r="H153" s="13">
        <v>21.84</v>
      </c>
      <c r="I153" s="8" t="s">
        <v>15</v>
      </c>
      <c r="J153" s="8" t="s">
        <v>13</v>
      </c>
      <c r="K153" s="8" t="s">
        <v>780</v>
      </c>
      <c r="L153" s="8" t="s">
        <v>788</v>
      </c>
      <c r="M153" s="8" t="s">
        <v>782</v>
      </c>
      <c r="N153" s="8" t="s">
        <v>786</v>
      </c>
      <c r="O153" s="43">
        <v>42641</v>
      </c>
      <c r="P153" s="8">
        <f t="shared" si="5"/>
        <v>8</v>
      </c>
      <c r="Q153" s="14"/>
    </row>
    <row r="154" spans="1:17" hidden="1">
      <c r="A154" s="6">
        <v>151</v>
      </c>
      <c r="B154" s="12" t="str">
        <f t="shared" si="4"/>
        <v>07-0158-9183-2710-2000-0000-0011k1590r8217</v>
      </c>
      <c r="C154" s="12" t="s">
        <v>1326</v>
      </c>
      <c r="D154" s="16" t="s">
        <v>1327</v>
      </c>
      <c r="E154" s="9" t="s">
        <v>1328</v>
      </c>
      <c r="F154" s="16" t="s">
        <v>103</v>
      </c>
      <c r="G154" s="10">
        <v>42539</v>
      </c>
      <c r="H154" s="13">
        <v>10.92</v>
      </c>
      <c r="I154" s="8" t="s">
        <v>15</v>
      </c>
      <c r="J154" s="8" t="s">
        <v>13</v>
      </c>
      <c r="K154" s="8" t="s">
        <v>780</v>
      </c>
      <c r="L154" s="8" t="s">
        <v>788</v>
      </c>
      <c r="M154" s="8" t="s">
        <v>782</v>
      </c>
      <c r="N154" s="8" t="s">
        <v>786</v>
      </c>
      <c r="O154" s="43">
        <v>42539</v>
      </c>
      <c r="P154" s="8">
        <f t="shared" si="5"/>
        <v>9</v>
      </c>
      <c r="Q154" s="14"/>
    </row>
    <row r="155" spans="1:17" hidden="1">
      <c r="A155" s="6">
        <v>152</v>
      </c>
      <c r="B155" s="12" t="str">
        <f t="shared" si="4"/>
        <v>07-0158-9183-2610-2000-0000-0018k1590r8216</v>
      </c>
      <c r="C155" s="12" t="s">
        <v>1329</v>
      </c>
      <c r="D155" s="16" t="s">
        <v>1330</v>
      </c>
      <c r="E155" s="9" t="s">
        <v>1331</v>
      </c>
      <c r="F155" s="16" t="s">
        <v>103</v>
      </c>
      <c r="G155" s="10">
        <v>42539</v>
      </c>
      <c r="H155" s="13">
        <v>25.48</v>
      </c>
      <c r="I155" s="8" t="s">
        <v>15</v>
      </c>
      <c r="J155" s="8" t="s">
        <v>13</v>
      </c>
      <c r="K155" s="8" t="s">
        <v>780</v>
      </c>
      <c r="L155" s="8" t="s">
        <v>788</v>
      </c>
      <c r="M155" s="8" t="s">
        <v>782</v>
      </c>
      <c r="N155" s="8" t="s">
        <v>786</v>
      </c>
      <c r="O155" s="43">
        <v>42539</v>
      </c>
      <c r="P155" s="8">
        <f t="shared" si="5"/>
        <v>9</v>
      </c>
      <c r="Q155" s="14"/>
    </row>
    <row r="156" spans="1:17" hidden="1">
      <c r="A156" s="6">
        <v>153</v>
      </c>
      <c r="B156" s="12" t="str">
        <f t="shared" si="4"/>
        <v>07-0167-7908-0410-2000-0000-0011a9670w7014</v>
      </c>
      <c r="C156" s="12" t="s">
        <v>1332</v>
      </c>
      <c r="D156" s="16" t="s">
        <v>1333</v>
      </c>
      <c r="E156" s="9" t="s">
        <v>1334</v>
      </c>
      <c r="F156" s="16" t="s">
        <v>60</v>
      </c>
      <c r="G156" s="10">
        <v>42445</v>
      </c>
      <c r="H156" s="13">
        <v>21.84</v>
      </c>
      <c r="I156" s="8" t="s">
        <v>15</v>
      </c>
      <c r="J156" s="8" t="s">
        <v>13</v>
      </c>
      <c r="K156" s="8" t="s">
        <v>780</v>
      </c>
      <c r="L156" s="8" t="s">
        <v>788</v>
      </c>
      <c r="M156" s="8" t="s">
        <v>782</v>
      </c>
      <c r="N156" s="8" t="s">
        <v>786</v>
      </c>
      <c r="O156" s="43">
        <v>42445</v>
      </c>
      <c r="P156" s="8">
        <f t="shared" si="5"/>
        <v>9</v>
      </c>
      <c r="Q156" s="14"/>
    </row>
    <row r="157" spans="1:17" hidden="1">
      <c r="A157" s="6">
        <v>154</v>
      </c>
      <c r="B157" s="12" t="str">
        <f t="shared" si="4"/>
        <v>07-0140-9884-0410-2000-0000-0017k8490s0014</v>
      </c>
      <c r="C157" s="12" t="s">
        <v>1335</v>
      </c>
      <c r="D157" s="16" t="s">
        <v>1336</v>
      </c>
      <c r="E157" s="9" t="s">
        <v>1337</v>
      </c>
      <c r="F157" s="16" t="s">
        <v>104</v>
      </c>
      <c r="G157" s="10">
        <v>42426</v>
      </c>
      <c r="H157" s="13">
        <v>56.16</v>
      </c>
      <c r="I157" s="8" t="s">
        <v>15</v>
      </c>
      <c r="J157" s="8" t="s">
        <v>16</v>
      </c>
      <c r="K157" s="8" t="s">
        <v>780</v>
      </c>
      <c r="L157" s="8" t="s">
        <v>788</v>
      </c>
      <c r="M157" s="8" t="s">
        <v>785</v>
      </c>
      <c r="N157" s="8" t="s">
        <v>786</v>
      </c>
      <c r="O157" s="43">
        <v>42426</v>
      </c>
      <c r="P157" s="8">
        <f t="shared" si="5"/>
        <v>9</v>
      </c>
      <c r="Q157" s="14"/>
    </row>
    <row r="158" spans="1:17" hidden="1">
      <c r="A158" s="6">
        <v>155</v>
      </c>
      <c r="B158" s="12" t="str">
        <f t="shared" si="4"/>
        <v>07-0167-7862-1310-2000-0000-0012g8670q7113</v>
      </c>
      <c r="C158" s="12" t="s">
        <v>1338</v>
      </c>
      <c r="D158" s="16" t="s">
        <v>1339</v>
      </c>
      <c r="E158" s="9" t="s">
        <v>1340</v>
      </c>
      <c r="F158" s="16" t="s">
        <v>1341</v>
      </c>
      <c r="G158" s="10">
        <v>42449</v>
      </c>
      <c r="H158" s="13">
        <v>58.24</v>
      </c>
      <c r="I158" s="8" t="s">
        <v>15</v>
      </c>
      <c r="J158" s="8" t="s">
        <v>13</v>
      </c>
      <c r="K158" s="8" t="s">
        <v>780</v>
      </c>
      <c r="L158" s="8" t="s">
        <v>784</v>
      </c>
      <c r="M158" s="8" t="s">
        <v>782</v>
      </c>
      <c r="N158" s="8" t="s">
        <v>786</v>
      </c>
      <c r="O158" s="43">
        <v>42449</v>
      </c>
      <c r="P158" s="8">
        <f t="shared" si="5"/>
        <v>9</v>
      </c>
      <c r="Q158" s="14"/>
    </row>
    <row r="159" spans="1:17" hidden="1">
      <c r="A159" s="6">
        <v>156</v>
      </c>
      <c r="B159" s="12" t="str">
        <f t="shared" si="4"/>
        <v>07-1265-0752-9610-2000-0000-0016f7601q5926</v>
      </c>
      <c r="C159" s="12" t="s">
        <v>1342</v>
      </c>
      <c r="D159" s="16" t="s">
        <v>1343</v>
      </c>
      <c r="E159" s="9" t="s">
        <v>1344</v>
      </c>
      <c r="F159" s="16" t="s">
        <v>105</v>
      </c>
      <c r="G159" s="10">
        <v>42606</v>
      </c>
      <c r="H159" s="13">
        <v>458.64</v>
      </c>
      <c r="I159" s="8" t="s">
        <v>12</v>
      </c>
      <c r="J159" s="8" t="s">
        <v>13</v>
      </c>
      <c r="K159" s="8" t="s">
        <v>780</v>
      </c>
      <c r="L159" s="8" t="s">
        <v>788</v>
      </c>
      <c r="M159" s="8" t="s">
        <v>782</v>
      </c>
      <c r="N159" s="8" t="s">
        <v>783</v>
      </c>
      <c r="O159" s="43">
        <v>42606</v>
      </c>
      <c r="P159" s="8">
        <f t="shared" si="5"/>
        <v>9</v>
      </c>
      <c r="Q159" s="14"/>
    </row>
    <row r="160" spans="1:17" hidden="1">
      <c r="A160" s="6">
        <v>157</v>
      </c>
      <c r="B160" s="12" t="str">
        <f t="shared" si="4"/>
        <v>07-1240-9985-8510-2000-0000-0014k9491t0825</v>
      </c>
      <c r="C160" s="12" t="s">
        <v>1345</v>
      </c>
      <c r="D160" s="16" t="s">
        <v>1346</v>
      </c>
      <c r="E160" s="9" t="s">
        <v>1347</v>
      </c>
      <c r="F160" s="16" t="s">
        <v>22</v>
      </c>
      <c r="G160" s="10">
        <v>42695</v>
      </c>
      <c r="H160" s="13">
        <v>196.56</v>
      </c>
      <c r="I160" s="8" t="s">
        <v>12</v>
      </c>
      <c r="J160" s="8" t="s">
        <v>16</v>
      </c>
      <c r="K160" s="8" t="s">
        <v>780</v>
      </c>
      <c r="L160" s="8" t="s">
        <v>788</v>
      </c>
      <c r="M160" s="8" t="s">
        <v>785</v>
      </c>
      <c r="N160" s="8" t="s">
        <v>783</v>
      </c>
      <c r="O160" s="43">
        <v>42695</v>
      </c>
      <c r="P160" s="8">
        <f t="shared" si="5"/>
        <v>8</v>
      </c>
      <c r="Q160" s="14"/>
    </row>
    <row r="161" spans="1:17" hidden="1">
      <c r="A161" s="6">
        <v>158</v>
      </c>
      <c r="B161" s="12" t="str">
        <f t="shared" si="4"/>
        <v>07-0165-0730-3610-2000-0000-0016d7600n5316</v>
      </c>
      <c r="C161" s="12" t="s">
        <v>1348</v>
      </c>
      <c r="D161" s="16" t="s">
        <v>1349</v>
      </c>
      <c r="E161" s="9" t="s">
        <v>1350</v>
      </c>
      <c r="F161" s="16" t="s">
        <v>106</v>
      </c>
      <c r="G161" s="10">
        <v>42455</v>
      </c>
      <c r="H161" s="13">
        <v>58.24</v>
      </c>
      <c r="I161" s="8" t="s">
        <v>15</v>
      </c>
      <c r="J161" s="8" t="s">
        <v>13</v>
      </c>
      <c r="K161" s="8" t="s">
        <v>780</v>
      </c>
      <c r="L161" s="8" t="s">
        <v>788</v>
      </c>
      <c r="M161" s="8" t="s">
        <v>782</v>
      </c>
      <c r="N161" s="8" t="s">
        <v>786</v>
      </c>
      <c r="O161" s="43">
        <v>42455</v>
      </c>
      <c r="P161" s="8">
        <f t="shared" si="5"/>
        <v>9</v>
      </c>
      <c r="Q161" s="14"/>
    </row>
    <row r="162" spans="1:17" hidden="1">
      <c r="A162" s="6">
        <v>159</v>
      </c>
      <c r="B162" s="12" t="str">
        <f t="shared" si="4"/>
        <v>07-0167-7908-4210-2000-0000-0019a9670w7412</v>
      </c>
      <c r="C162" s="12" t="s">
        <v>1351</v>
      </c>
      <c r="D162" s="16" t="s">
        <v>1352</v>
      </c>
      <c r="E162" s="9" t="s">
        <v>1353</v>
      </c>
      <c r="F162" s="16" t="s">
        <v>49</v>
      </c>
      <c r="G162" s="10">
        <v>42411</v>
      </c>
      <c r="H162" s="13">
        <v>31.2</v>
      </c>
      <c r="I162" s="8" t="s">
        <v>15</v>
      </c>
      <c r="J162" s="8" t="s">
        <v>13</v>
      </c>
      <c r="K162" s="8" t="s">
        <v>780</v>
      </c>
      <c r="L162" s="8" t="s">
        <v>788</v>
      </c>
      <c r="M162" s="8" t="s">
        <v>782</v>
      </c>
      <c r="N162" s="8" t="s">
        <v>786</v>
      </c>
      <c r="O162" s="43">
        <v>42411</v>
      </c>
      <c r="P162" s="8">
        <f t="shared" si="5"/>
        <v>9</v>
      </c>
      <c r="Q162" s="14"/>
    </row>
    <row r="163" spans="1:17" hidden="1">
      <c r="A163" s="6">
        <v>160</v>
      </c>
      <c r="B163" s="12" t="str">
        <f t="shared" si="4"/>
        <v>07-0167-7909-2810-2000-0000-0014a9670x7218</v>
      </c>
      <c r="C163" s="12" t="s">
        <v>1354</v>
      </c>
      <c r="D163" s="16" t="s">
        <v>1355</v>
      </c>
      <c r="E163" s="9" t="s">
        <v>1356</v>
      </c>
      <c r="F163" s="16" t="s">
        <v>107</v>
      </c>
      <c r="G163" s="10">
        <v>42576</v>
      </c>
      <c r="H163" s="13">
        <v>43.68</v>
      </c>
      <c r="I163" s="8" t="s">
        <v>15</v>
      </c>
      <c r="J163" s="8" t="s">
        <v>13</v>
      </c>
      <c r="K163" s="8" t="s">
        <v>780</v>
      </c>
      <c r="L163" s="8" t="s">
        <v>788</v>
      </c>
      <c r="M163" s="8" t="s">
        <v>782</v>
      </c>
      <c r="N163" s="8" t="s">
        <v>786</v>
      </c>
      <c r="O163" s="43">
        <v>42576</v>
      </c>
      <c r="P163" s="8">
        <f t="shared" si="5"/>
        <v>9</v>
      </c>
      <c r="Q163" s="14"/>
    </row>
    <row r="164" spans="1:17" hidden="1">
      <c r="A164" s="6">
        <v>161</v>
      </c>
      <c r="B164" s="12" t="str">
        <f t="shared" si="4"/>
        <v>07-0171-1150-1010-2000-0000-0018f1710n1110</v>
      </c>
      <c r="C164" s="12" t="s">
        <v>1357</v>
      </c>
      <c r="D164" s="16" t="s">
        <v>1358</v>
      </c>
      <c r="E164" s="9" t="s">
        <v>1359</v>
      </c>
      <c r="F164" s="16" t="s">
        <v>108</v>
      </c>
      <c r="G164" s="10">
        <v>42410</v>
      </c>
      <c r="H164" s="13">
        <v>17.68</v>
      </c>
      <c r="I164" s="8" t="s">
        <v>15</v>
      </c>
      <c r="J164" s="8" t="s">
        <v>75</v>
      </c>
      <c r="K164" s="8" t="s">
        <v>780</v>
      </c>
      <c r="L164" s="8" t="s">
        <v>788</v>
      </c>
      <c r="M164" s="8" t="s">
        <v>792</v>
      </c>
      <c r="N164" s="8" t="s">
        <v>786</v>
      </c>
      <c r="O164" s="43">
        <v>42410</v>
      </c>
      <c r="P164" s="8">
        <f t="shared" si="5"/>
        <v>9</v>
      </c>
      <c r="Q164" s="14"/>
    </row>
    <row r="165" spans="1:17" hidden="1">
      <c r="A165" s="6">
        <v>162</v>
      </c>
      <c r="B165" s="12" t="str">
        <f t="shared" si="4"/>
        <v>07-0171-1150-0910-2000-0000-0014f1710n1019</v>
      </c>
      <c r="C165" s="12" t="s">
        <v>1360</v>
      </c>
      <c r="D165" s="16" t="s">
        <v>1361</v>
      </c>
      <c r="E165" s="9" t="s">
        <v>1362</v>
      </c>
      <c r="F165" s="16" t="s">
        <v>108</v>
      </c>
      <c r="G165" s="10">
        <v>42429</v>
      </c>
      <c r="H165" s="13">
        <v>30.16</v>
      </c>
      <c r="I165" s="8" t="s">
        <v>15</v>
      </c>
      <c r="J165" s="8" t="s">
        <v>75</v>
      </c>
      <c r="K165" s="8" t="s">
        <v>780</v>
      </c>
      <c r="L165" s="8" t="s">
        <v>788</v>
      </c>
      <c r="M165" s="8" t="s">
        <v>792</v>
      </c>
      <c r="N165" s="8" t="s">
        <v>786</v>
      </c>
      <c r="O165" s="43">
        <v>42429</v>
      </c>
      <c r="P165" s="8">
        <f t="shared" si="5"/>
        <v>9</v>
      </c>
      <c r="Q165" s="14"/>
    </row>
    <row r="166" spans="1:17" hidden="1">
      <c r="A166" s="6">
        <v>163</v>
      </c>
      <c r="B166" s="12" t="str">
        <f t="shared" si="4"/>
        <v>07-0178-8576-1010-2000-0000-0014h5780u8110</v>
      </c>
      <c r="C166" s="12" t="s">
        <v>1363</v>
      </c>
      <c r="D166" s="16" t="s">
        <v>1364</v>
      </c>
      <c r="E166" s="9" t="s">
        <v>1365</v>
      </c>
      <c r="F166" s="16" t="s">
        <v>109</v>
      </c>
      <c r="G166" s="10">
        <v>42445</v>
      </c>
      <c r="H166" s="13">
        <v>35.1</v>
      </c>
      <c r="I166" s="8" t="s">
        <v>15</v>
      </c>
      <c r="J166" s="8" t="s">
        <v>75</v>
      </c>
      <c r="K166" s="8" t="s">
        <v>780</v>
      </c>
      <c r="L166" s="8" t="s">
        <v>788</v>
      </c>
      <c r="M166" s="8" t="s">
        <v>792</v>
      </c>
      <c r="N166" s="8" t="s">
        <v>786</v>
      </c>
      <c r="O166" s="43">
        <v>42445</v>
      </c>
      <c r="P166" s="8">
        <f t="shared" si="5"/>
        <v>9</v>
      </c>
      <c r="Q166" s="14"/>
    </row>
    <row r="167" spans="1:17" hidden="1">
      <c r="A167" s="6">
        <v>164</v>
      </c>
      <c r="B167" s="12" t="str">
        <f t="shared" si="4"/>
        <v/>
      </c>
      <c r="C167" s="12"/>
      <c r="D167" s="16"/>
      <c r="E167" s="9" t="s">
        <v>1366</v>
      </c>
      <c r="F167" s="16" t="s">
        <v>110</v>
      </c>
      <c r="G167" s="10">
        <v>42391</v>
      </c>
      <c r="H167" s="13">
        <v>4.08</v>
      </c>
      <c r="I167" s="8" t="s">
        <v>15</v>
      </c>
      <c r="J167" s="8" t="s">
        <v>75</v>
      </c>
      <c r="K167" s="8">
        <v>0</v>
      </c>
      <c r="L167" s="8" t="s">
        <v>787</v>
      </c>
      <c r="M167" s="8" t="s">
        <v>792</v>
      </c>
      <c r="N167" s="8" t="s">
        <v>786</v>
      </c>
      <c r="O167" s="43">
        <v>42391</v>
      </c>
      <c r="P167" s="8">
        <f t="shared" si="5"/>
        <v>9</v>
      </c>
      <c r="Q167" s="14"/>
    </row>
    <row r="168" spans="1:17">
      <c r="A168" s="6">
        <v>165</v>
      </c>
      <c r="B168" s="12" t="str">
        <f t="shared" si="4"/>
        <v>07-0178-8566-0310-2000-0000-0015g5780u8013</v>
      </c>
      <c r="C168" s="12" t="s">
        <v>1367</v>
      </c>
      <c r="D168" s="16" t="s">
        <v>1368</v>
      </c>
      <c r="E168" s="9" t="s">
        <v>1369</v>
      </c>
      <c r="F168" s="16" t="s">
        <v>111</v>
      </c>
      <c r="G168" s="10">
        <v>42808</v>
      </c>
      <c r="H168" s="13">
        <v>67.84</v>
      </c>
      <c r="I168" s="8" t="s">
        <v>15</v>
      </c>
      <c r="J168" s="8" t="s">
        <v>75</v>
      </c>
      <c r="K168" s="8" t="s">
        <v>780</v>
      </c>
      <c r="L168" s="8" t="s">
        <v>788</v>
      </c>
      <c r="M168" s="8" t="s">
        <v>792</v>
      </c>
      <c r="N168" s="8" t="s">
        <v>786</v>
      </c>
      <c r="O168" s="43">
        <v>42808</v>
      </c>
      <c r="P168" s="8">
        <f t="shared" si="5"/>
        <v>8</v>
      </c>
      <c r="Q168" s="14"/>
    </row>
    <row r="169" spans="1:17" hidden="1">
      <c r="A169" s="6">
        <v>166</v>
      </c>
      <c r="B169" s="12" t="str">
        <f t="shared" si="4"/>
        <v>07-0167-7906-5610-2000-0000-0014a9670u7516</v>
      </c>
      <c r="C169" s="12" t="s">
        <v>1370</v>
      </c>
      <c r="D169" s="16" t="s">
        <v>1371</v>
      </c>
      <c r="E169" s="9" t="s">
        <v>1372</v>
      </c>
      <c r="F169" s="16" t="s">
        <v>112</v>
      </c>
      <c r="G169" s="10">
        <v>42374</v>
      </c>
      <c r="H169" s="13">
        <v>10.14</v>
      </c>
      <c r="I169" s="8" t="s">
        <v>15</v>
      </c>
      <c r="J169" s="8" t="s">
        <v>13</v>
      </c>
      <c r="K169" s="8" t="s">
        <v>780</v>
      </c>
      <c r="L169" s="8" t="s">
        <v>788</v>
      </c>
      <c r="M169" s="8" t="s">
        <v>782</v>
      </c>
      <c r="N169" s="8" t="s">
        <v>786</v>
      </c>
      <c r="O169" s="43">
        <v>42374</v>
      </c>
      <c r="P169" s="8">
        <f t="shared" si="5"/>
        <v>9</v>
      </c>
      <c r="Q169" s="14"/>
    </row>
    <row r="170" spans="1:17" hidden="1">
      <c r="A170" s="6">
        <v>167</v>
      </c>
      <c r="B170" s="12" t="str">
        <f t="shared" si="4"/>
        <v>07-0167-7921-8210-2000-0000-0014c9670p7812</v>
      </c>
      <c r="C170" s="12" t="s">
        <v>1373</v>
      </c>
      <c r="D170" s="16" t="s">
        <v>1374</v>
      </c>
      <c r="E170" s="9" t="s">
        <v>1375</v>
      </c>
      <c r="F170" s="16" t="s">
        <v>41</v>
      </c>
      <c r="G170" s="10">
        <v>42410</v>
      </c>
      <c r="H170" s="13">
        <v>12.48</v>
      </c>
      <c r="I170" s="8" t="s">
        <v>15</v>
      </c>
      <c r="J170" s="8" t="s">
        <v>13</v>
      </c>
      <c r="K170" s="8" t="s">
        <v>780</v>
      </c>
      <c r="L170" s="8" t="s">
        <v>788</v>
      </c>
      <c r="M170" s="8" t="s">
        <v>782</v>
      </c>
      <c r="N170" s="8" t="s">
        <v>786</v>
      </c>
      <c r="O170" s="43">
        <v>42410</v>
      </c>
      <c r="P170" s="8">
        <f t="shared" si="5"/>
        <v>9</v>
      </c>
      <c r="Q170" s="14"/>
    </row>
    <row r="171" spans="1:17" hidden="1">
      <c r="A171" s="6">
        <v>168</v>
      </c>
      <c r="B171" s="12" t="str">
        <f t="shared" si="4"/>
        <v>07-0165-0725-7410-2000-0000-0012c7600t5714</v>
      </c>
      <c r="C171" s="12" t="s">
        <v>1376</v>
      </c>
      <c r="D171" s="16" t="s">
        <v>1377</v>
      </c>
      <c r="E171" s="9" t="s">
        <v>1378</v>
      </c>
      <c r="F171" s="16" t="s">
        <v>113</v>
      </c>
      <c r="G171" s="10">
        <v>42412</v>
      </c>
      <c r="H171" s="13">
        <v>16.64</v>
      </c>
      <c r="I171" s="8" t="s">
        <v>15</v>
      </c>
      <c r="J171" s="8" t="s">
        <v>13</v>
      </c>
      <c r="K171" s="8" t="s">
        <v>780</v>
      </c>
      <c r="L171" s="8" t="s">
        <v>788</v>
      </c>
      <c r="M171" s="8" t="s">
        <v>782</v>
      </c>
      <c r="N171" s="8" t="s">
        <v>786</v>
      </c>
      <c r="O171" s="43">
        <v>42412</v>
      </c>
      <c r="P171" s="8">
        <f t="shared" si="5"/>
        <v>9</v>
      </c>
      <c r="Q171" s="14"/>
    </row>
    <row r="172" spans="1:17" hidden="1">
      <c r="A172" s="6">
        <v>169</v>
      </c>
      <c r="B172" s="12" t="str">
        <f t="shared" si="4"/>
        <v>07-0171-1160-1210-2000-0000-0011g1710n1112</v>
      </c>
      <c r="C172" s="12" t="s">
        <v>1379</v>
      </c>
      <c r="D172" s="16" t="s">
        <v>1380</v>
      </c>
      <c r="E172" s="9" t="s">
        <v>1381</v>
      </c>
      <c r="F172" s="16" t="s">
        <v>114</v>
      </c>
      <c r="G172" s="10">
        <v>42453</v>
      </c>
      <c r="H172" s="13">
        <v>56.16</v>
      </c>
      <c r="I172" s="8" t="s">
        <v>15</v>
      </c>
      <c r="J172" s="8" t="s">
        <v>75</v>
      </c>
      <c r="K172" s="8" t="s">
        <v>780</v>
      </c>
      <c r="L172" s="8" t="s">
        <v>788</v>
      </c>
      <c r="M172" s="8" t="s">
        <v>792</v>
      </c>
      <c r="N172" s="8" t="s">
        <v>786</v>
      </c>
      <c r="O172" s="43">
        <v>42453</v>
      </c>
      <c r="P172" s="8">
        <f t="shared" si="5"/>
        <v>9</v>
      </c>
      <c r="Q172" s="14"/>
    </row>
    <row r="173" spans="1:17" hidden="1">
      <c r="A173" s="6">
        <v>170</v>
      </c>
      <c r="B173" s="12" t="str">
        <f t="shared" si="4"/>
        <v>07-0171-1160-1310-2000-0000-0014g1710n1113</v>
      </c>
      <c r="C173" s="12" t="s">
        <v>1382</v>
      </c>
      <c r="D173" s="16" t="s">
        <v>1383</v>
      </c>
      <c r="E173" s="9" t="s">
        <v>1384</v>
      </c>
      <c r="F173" s="16" t="s">
        <v>114</v>
      </c>
      <c r="G173" s="10">
        <v>42453</v>
      </c>
      <c r="H173" s="13">
        <v>47.84</v>
      </c>
      <c r="I173" s="8" t="s">
        <v>15</v>
      </c>
      <c r="J173" s="8" t="s">
        <v>75</v>
      </c>
      <c r="K173" s="8" t="s">
        <v>780</v>
      </c>
      <c r="L173" s="8" t="s">
        <v>788</v>
      </c>
      <c r="M173" s="8" t="s">
        <v>792</v>
      </c>
      <c r="N173" s="8" t="s">
        <v>786</v>
      </c>
      <c r="O173" s="43">
        <v>42453</v>
      </c>
      <c r="P173" s="8">
        <f t="shared" si="5"/>
        <v>9</v>
      </c>
      <c r="Q173" s="14"/>
    </row>
    <row r="174" spans="1:17" hidden="1">
      <c r="A174" s="6">
        <v>171</v>
      </c>
      <c r="B174" s="12" t="str">
        <f t="shared" si="4"/>
        <v>07-0130-5008-7510-2000-0000-0016a0350w0715</v>
      </c>
      <c r="C174" s="12" t="s">
        <v>1385</v>
      </c>
      <c r="D174" s="16" t="s">
        <v>1386</v>
      </c>
      <c r="E174" s="9" t="s">
        <v>1387</v>
      </c>
      <c r="F174" s="16" t="s">
        <v>115</v>
      </c>
      <c r="G174" s="10">
        <v>42682</v>
      </c>
      <c r="H174" s="13">
        <v>33.39</v>
      </c>
      <c r="I174" s="8" t="s">
        <v>15</v>
      </c>
      <c r="J174" s="8" t="s">
        <v>16</v>
      </c>
      <c r="K174" s="8" t="s">
        <v>780</v>
      </c>
      <c r="L174" s="8" t="s">
        <v>788</v>
      </c>
      <c r="M174" s="8" t="s">
        <v>785</v>
      </c>
      <c r="N174" s="8" t="s">
        <v>786</v>
      </c>
      <c r="O174" s="43">
        <v>42682</v>
      </c>
      <c r="P174" s="8">
        <f t="shared" si="5"/>
        <v>8</v>
      </c>
      <c r="Q174" s="14"/>
    </row>
    <row r="175" spans="1:17" hidden="1">
      <c r="A175" s="6">
        <v>172</v>
      </c>
      <c r="B175" s="12" t="str">
        <f t="shared" si="4"/>
        <v>07-0140-9914-3710-2000-0000-0015b9490s0317</v>
      </c>
      <c r="C175" s="12" t="s">
        <v>1388</v>
      </c>
      <c r="D175" s="16" t="s">
        <v>1389</v>
      </c>
      <c r="E175" s="9" t="s">
        <v>1390</v>
      </c>
      <c r="F175" s="16" t="s">
        <v>776</v>
      </c>
      <c r="G175" s="10">
        <v>42502</v>
      </c>
      <c r="H175" s="13">
        <v>36.659999999999997</v>
      </c>
      <c r="I175" s="8" t="s">
        <v>15</v>
      </c>
      <c r="J175" s="8" t="s">
        <v>16</v>
      </c>
      <c r="K175" s="8" t="s">
        <v>780</v>
      </c>
      <c r="L175" s="8" t="s">
        <v>788</v>
      </c>
      <c r="M175" s="8" t="s">
        <v>785</v>
      </c>
      <c r="N175" s="8" t="s">
        <v>786</v>
      </c>
      <c r="O175" s="43">
        <v>42502</v>
      </c>
      <c r="P175" s="8">
        <f t="shared" si="5"/>
        <v>9</v>
      </c>
      <c r="Q175" s="14"/>
    </row>
    <row r="176" spans="1:17" hidden="1">
      <c r="A176" s="6">
        <v>173</v>
      </c>
      <c r="B176" s="12" t="str">
        <f t="shared" si="4"/>
        <v>07-0140-9909-7310-2000-0000-0015a9490x0713</v>
      </c>
      <c r="C176" s="12" t="s">
        <v>1391</v>
      </c>
      <c r="D176" s="16" t="s">
        <v>1392</v>
      </c>
      <c r="E176" s="9" t="s">
        <v>1393</v>
      </c>
      <c r="F176" s="16" t="s">
        <v>116</v>
      </c>
      <c r="G176" s="10">
        <v>42510</v>
      </c>
      <c r="H176" s="13">
        <v>57.24</v>
      </c>
      <c r="I176" s="8" t="s">
        <v>15</v>
      </c>
      <c r="J176" s="8" t="s">
        <v>16</v>
      </c>
      <c r="K176" s="8" t="s">
        <v>780</v>
      </c>
      <c r="L176" s="8" t="s">
        <v>788</v>
      </c>
      <c r="M176" s="8" t="s">
        <v>785</v>
      </c>
      <c r="N176" s="8" t="s">
        <v>786</v>
      </c>
      <c r="O176" s="43">
        <v>42510</v>
      </c>
      <c r="P176" s="8">
        <f t="shared" si="5"/>
        <v>9</v>
      </c>
      <c r="Q176" s="14"/>
    </row>
    <row r="177" spans="1:17" hidden="1">
      <c r="A177" s="6">
        <v>174</v>
      </c>
      <c r="B177" s="12" t="str">
        <f t="shared" si="4"/>
        <v>07-0146-0669-0910-2000-0000-0012g6400x6019</v>
      </c>
      <c r="C177" s="12" t="s">
        <v>1394</v>
      </c>
      <c r="D177" s="16" t="s">
        <v>1395</v>
      </c>
      <c r="E177" s="9" t="s">
        <v>1396</v>
      </c>
      <c r="F177" s="16" t="s">
        <v>1397</v>
      </c>
      <c r="G177" s="10">
        <v>42431</v>
      </c>
      <c r="H177" s="13">
        <v>58.24</v>
      </c>
      <c r="I177" s="8" t="s">
        <v>15</v>
      </c>
      <c r="J177" s="8" t="s">
        <v>16</v>
      </c>
      <c r="K177" s="8" t="s">
        <v>780</v>
      </c>
      <c r="L177" s="8" t="s">
        <v>788</v>
      </c>
      <c r="M177" s="8" t="s">
        <v>785</v>
      </c>
      <c r="N177" s="8" t="s">
        <v>786</v>
      </c>
      <c r="O177" s="43">
        <v>42431</v>
      </c>
      <c r="P177" s="8">
        <f t="shared" si="5"/>
        <v>9</v>
      </c>
      <c r="Q177" s="14"/>
    </row>
    <row r="178" spans="1:17" hidden="1">
      <c r="A178" s="6">
        <v>175</v>
      </c>
      <c r="B178" s="12" t="str">
        <f t="shared" si="4"/>
        <v>07-0158-9180-6610-2000-0000-0015</v>
      </c>
      <c r="C178" s="12" t="s">
        <v>1398</v>
      </c>
      <c r="D178" s="16"/>
      <c r="E178" s="9" t="s">
        <v>1399</v>
      </c>
      <c r="F178" s="16" t="s">
        <v>1400</v>
      </c>
      <c r="G178" s="10">
        <v>42468</v>
      </c>
      <c r="H178" s="13">
        <v>58.24</v>
      </c>
      <c r="I178" s="8" t="s">
        <v>15</v>
      </c>
      <c r="J178" s="8" t="s">
        <v>13</v>
      </c>
      <c r="K178" s="8" t="s">
        <v>780</v>
      </c>
      <c r="L178" s="8" t="s">
        <v>788</v>
      </c>
      <c r="M178" s="8" t="s">
        <v>782</v>
      </c>
      <c r="N178" s="8" t="s">
        <v>786</v>
      </c>
      <c r="O178" s="43">
        <v>42468</v>
      </c>
      <c r="P178" s="8">
        <f t="shared" si="5"/>
        <v>9</v>
      </c>
      <c r="Q178" s="14"/>
    </row>
    <row r="179" spans="1:17" hidden="1">
      <c r="A179" s="6">
        <v>176</v>
      </c>
      <c r="B179" s="12" t="str">
        <f t="shared" si="4"/>
        <v>07-0158-9180-6510-2000-0000-0012</v>
      </c>
      <c r="C179" s="12" t="s">
        <v>1401</v>
      </c>
      <c r="D179" s="16"/>
      <c r="E179" s="9" t="s">
        <v>1402</v>
      </c>
      <c r="F179" s="16" t="s">
        <v>118</v>
      </c>
      <c r="G179" s="10">
        <v>42468</v>
      </c>
      <c r="H179" s="13">
        <v>58.24</v>
      </c>
      <c r="I179" s="8" t="s">
        <v>15</v>
      </c>
      <c r="J179" s="8" t="s">
        <v>13</v>
      </c>
      <c r="K179" s="8" t="s">
        <v>780</v>
      </c>
      <c r="L179" s="8" t="s">
        <v>788</v>
      </c>
      <c r="M179" s="8" t="s">
        <v>782</v>
      </c>
      <c r="N179" s="8" t="s">
        <v>786</v>
      </c>
      <c r="O179" s="43">
        <v>42468</v>
      </c>
      <c r="P179" s="8">
        <f t="shared" si="5"/>
        <v>9</v>
      </c>
      <c r="Q179" s="14"/>
    </row>
    <row r="180" spans="1:17" hidden="1">
      <c r="A180" s="6">
        <v>177</v>
      </c>
      <c r="B180" s="12" t="str">
        <f t="shared" si="4"/>
        <v>07-0140-9914-3510-2000-0000-0019b9490s0315</v>
      </c>
      <c r="C180" s="12" t="s">
        <v>1403</v>
      </c>
      <c r="D180" s="16" t="s">
        <v>1404</v>
      </c>
      <c r="E180" s="9" t="s">
        <v>1405</v>
      </c>
      <c r="F180" s="16" t="s">
        <v>4504</v>
      </c>
      <c r="G180" s="10">
        <v>42479</v>
      </c>
      <c r="H180" s="13">
        <v>22.88</v>
      </c>
      <c r="I180" s="8" t="s">
        <v>15</v>
      </c>
      <c r="J180" s="8" t="s">
        <v>16</v>
      </c>
      <c r="K180" s="8" t="s">
        <v>780</v>
      </c>
      <c r="L180" s="8" t="s">
        <v>788</v>
      </c>
      <c r="M180" s="8" t="s">
        <v>785</v>
      </c>
      <c r="N180" s="8" t="s">
        <v>786</v>
      </c>
      <c r="O180" s="43">
        <v>42479</v>
      </c>
      <c r="P180" s="8">
        <f t="shared" si="5"/>
        <v>9</v>
      </c>
      <c r="Q180" s="14"/>
    </row>
    <row r="181" spans="1:17" hidden="1">
      <c r="A181" s="6">
        <v>178</v>
      </c>
      <c r="B181" s="12" t="str">
        <f t="shared" si="4"/>
        <v>07-0134-1310-4710-2000-0000-0011b3310n4417</v>
      </c>
      <c r="C181" s="12" t="s">
        <v>1406</v>
      </c>
      <c r="D181" s="16" t="s">
        <v>1407</v>
      </c>
      <c r="E181" s="9" t="s">
        <v>1408</v>
      </c>
      <c r="F181" s="16" t="s">
        <v>2283</v>
      </c>
      <c r="G181" s="10">
        <v>42460</v>
      </c>
      <c r="H181" s="13">
        <v>39.520000000000003</v>
      </c>
      <c r="I181" s="8" t="s">
        <v>15</v>
      </c>
      <c r="J181" s="8" t="s">
        <v>16</v>
      </c>
      <c r="K181" s="8" t="s">
        <v>780</v>
      </c>
      <c r="L181" s="8" t="s">
        <v>788</v>
      </c>
      <c r="M181" s="8" t="s">
        <v>785</v>
      </c>
      <c r="N181" s="8" t="s">
        <v>786</v>
      </c>
      <c r="O181" s="43">
        <v>42460</v>
      </c>
      <c r="P181" s="8">
        <f t="shared" si="5"/>
        <v>9</v>
      </c>
      <c r="Q181" s="14"/>
    </row>
    <row r="182" spans="1:17" hidden="1">
      <c r="A182" s="6">
        <v>179</v>
      </c>
      <c r="B182" s="12" t="str">
        <f t="shared" si="4"/>
        <v>07-0158-9186-2910-2000-0000-0014k1590u8219</v>
      </c>
      <c r="C182" s="12" t="s">
        <v>1409</v>
      </c>
      <c r="D182" s="16" t="s">
        <v>1410</v>
      </c>
      <c r="E182" s="9" t="s">
        <v>1411</v>
      </c>
      <c r="F182" s="16" t="s">
        <v>119</v>
      </c>
      <c r="G182" s="10">
        <v>42691</v>
      </c>
      <c r="H182" s="13">
        <v>37.1</v>
      </c>
      <c r="I182" s="8" t="s">
        <v>15</v>
      </c>
      <c r="J182" s="8" t="s">
        <v>13</v>
      </c>
      <c r="K182" s="8" t="s">
        <v>780</v>
      </c>
      <c r="L182" s="8" t="s">
        <v>788</v>
      </c>
      <c r="M182" s="8" t="s">
        <v>782</v>
      </c>
      <c r="N182" s="8" t="s">
        <v>786</v>
      </c>
      <c r="O182" s="43">
        <v>42691</v>
      </c>
      <c r="P182" s="8">
        <f t="shared" si="5"/>
        <v>8</v>
      </c>
      <c r="Q182" s="14"/>
    </row>
    <row r="183" spans="1:17" hidden="1">
      <c r="A183" s="6">
        <v>180</v>
      </c>
      <c r="B183" s="12" t="str">
        <f t="shared" si="4"/>
        <v/>
      </c>
      <c r="C183" s="89"/>
      <c r="D183" s="90"/>
      <c r="E183" s="44" t="s">
        <v>1412</v>
      </c>
      <c r="F183" s="44" t="s">
        <v>120</v>
      </c>
      <c r="G183" s="10">
        <v>42463</v>
      </c>
      <c r="H183" s="13">
        <v>20.8</v>
      </c>
      <c r="I183" s="8" t="s">
        <v>15</v>
      </c>
      <c r="J183" s="8" t="s">
        <v>13</v>
      </c>
      <c r="K183" s="8">
        <v>0</v>
      </c>
      <c r="L183" s="8" t="s">
        <v>788</v>
      </c>
      <c r="M183" s="8" t="s">
        <v>782</v>
      </c>
      <c r="N183" s="8" t="s">
        <v>786</v>
      </c>
      <c r="O183" s="43">
        <v>42463</v>
      </c>
      <c r="P183" s="8">
        <f t="shared" si="5"/>
        <v>9</v>
      </c>
      <c r="Q183" s="14"/>
    </row>
    <row r="184" spans="1:17" hidden="1">
      <c r="A184" s="6">
        <v>181</v>
      </c>
      <c r="B184" s="12" t="str">
        <f t="shared" si="4"/>
        <v>07-0167-7932-2720-2000-0000-0014d9670q7217</v>
      </c>
      <c r="C184" s="12" t="s">
        <v>1413</v>
      </c>
      <c r="D184" s="16" t="s">
        <v>1414</v>
      </c>
      <c r="E184" s="9" t="s">
        <v>1415</v>
      </c>
      <c r="F184" s="16" t="s">
        <v>120</v>
      </c>
      <c r="G184" s="10">
        <v>42463</v>
      </c>
      <c r="H184" s="13">
        <v>21.84</v>
      </c>
      <c r="I184" s="8" t="s">
        <v>15</v>
      </c>
      <c r="J184" s="8" t="s">
        <v>13</v>
      </c>
      <c r="K184" s="8" t="s">
        <v>780</v>
      </c>
      <c r="L184" s="8" t="s">
        <v>788</v>
      </c>
      <c r="M184" s="8" t="s">
        <v>782</v>
      </c>
      <c r="N184" s="8" t="s">
        <v>786</v>
      </c>
      <c r="O184" s="43">
        <v>42463</v>
      </c>
      <c r="P184" s="8">
        <f t="shared" si="5"/>
        <v>9</v>
      </c>
      <c r="Q184" s="14"/>
    </row>
    <row r="185" spans="1:17" hidden="1">
      <c r="A185" s="6">
        <v>182</v>
      </c>
      <c r="B185" s="12" t="str">
        <f t="shared" si="4"/>
        <v/>
      </c>
      <c r="C185" s="12"/>
      <c r="D185" s="16"/>
      <c r="E185" s="9" t="s">
        <v>1416</v>
      </c>
      <c r="F185" s="16" t="s">
        <v>121</v>
      </c>
      <c r="G185" s="10">
        <v>42425</v>
      </c>
      <c r="H185" s="13">
        <v>6.12</v>
      </c>
      <c r="I185" s="8" t="s">
        <v>15</v>
      </c>
      <c r="J185" s="8" t="s">
        <v>13</v>
      </c>
      <c r="K185" s="8">
        <v>0</v>
      </c>
      <c r="L185" s="8" t="s">
        <v>787</v>
      </c>
      <c r="M185" s="8" t="s">
        <v>782</v>
      </c>
      <c r="N185" s="8" t="s">
        <v>786</v>
      </c>
      <c r="O185" s="43">
        <v>42425</v>
      </c>
      <c r="P185" s="8">
        <f t="shared" si="5"/>
        <v>9</v>
      </c>
      <c r="Q185" s="14"/>
    </row>
    <row r="186" spans="1:17" hidden="1">
      <c r="A186" s="6">
        <v>183</v>
      </c>
      <c r="B186" s="12" t="str">
        <f t="shared" si="4"/>
        <v>07-0156-2079-6610-2000-0000-0011h0520x6616</v>
      </c>
      <c r="C186" s="12" t="s">
        <v>1417</v>
      </c>
      <c r="D186" s="16" t="s">
        <v>1418</v>
      </c>
      <c r="E186" s="9" t="s">
        <v>1419</v>
      </c>
      <c r="F186" s="16" t="s">
        <v>94</v>
      </c>
      <c r="G186" s="10">
        <v>42641</v>
      </c>
      <c r="H186" s="13">
        <v>37.1</v>
      </c>
      <c r="I186" s="8" t="s">
        <v>15</v>
      </c>
      <c r="J186" s="8" t="s">
        <v>13</v>
      </c>
      <c r="K186" s="8" t="s">
        <v>780</v>
      </c>
      <c r="L186" s="8" t="s">
        <v>788</v>
      </c>
      <c r="M186" s="8" t="s">
        <v>782</v>
      </c>
      <c r="N186" s="8" t="s">
        <v>786</v>
      </c>
      <c r="O186" s="43">
        <v>42641</v>
      </c>
      <c r="P186" s="8">
        <f t="shared" si="5"/>
        <v>8</v>
      </c>
      <c r="Q186" s="14"/>
    </row>
    <row r="187" spans="1:17" hidden="1">
      <c r="A187" s="6">
        <v>184</v>
      </c>
      <c r="B187" s="12" t="str">
        <f t="shared" si="4"/>
        <v>07-0167-7947-9610-2000-0000-0015e9670v7916</v>
      </c>
      <c r="C187" s="12" t="s">
        <v>1420</v>
      </c>
      <c r="D187" s="16" t="s">
        <v>1421</v>
      </c>
      <c r="E187" s="9" t="s">
        <v>1422</v>
      </c>
      <c r="F187" s="16" t="s">
        <v>122</v>
      </c>
      <c r="G187" s="10">
        <v>42450</v>
      </c>
      <c r="H187" s="13">
        <v>58.24</v>
      </c>
      <c r="I187" s="8" t="s">
        <v>15</v>
      </c>
      <c r="J187" s="8" t="s">
        <v>13</v>
      </c>
      <c r="K187" s="8" t="s">
        <v>780</v>
      </c>
      <c r="L187" s="8" t="s">
        <v>788</v>
      </c>
      <c r="M187" s="8" t="s">
        <v>782</v>
      </c>
      <c r="N187" s="8" t="s">
        <v>786</v>
      </c>
      <c r="O187" s="43">
        <v>42450</v>
      </c>
      <c r="P187" s="8">
        <f t="shared" si="5"/>
        <v>9</v>
      </c>
      <c r="Q187" s="14"/>
    </row>
    <row r="188" spans="1:17" hidden="1">
      <c r="A188" s="6">
        <v>185</v>
      </c>
      <c r="B188" s="12" t="str">
        <f t="shared" si="4"/>
        <v>07-0167-7859-6010-2000-0000-0014f8670x7610</v>
      </c>
      <c r="C188" s="12" t="s">
        <v>1423</v>
      </c>
      <c r="D188" s="16" t="s">
        <v>1424</v>
      </c>
      <c r="E188" s="9" t="s">
        <v>1425</v>
      </c>
      <c r="F188" s="16" t="s">
        <v>123</v>
      </c>
      <c r="G188" s="10">
        <v>42437</v>
      </c>
      <c r="H188" s="13">
        <v>43.68</v>
      </c>
      <c r="I188" s="8" t="s">
        <v>15</v>
      </c>
      <c r="J188" s="8" t="s">
        <v>13</v>
      </c>
      <c r="K188" s="8" t="s">
        <v>780</v>
      </c>
      <c r="L188" s="8" t="s">
        <v>784</v>
      </c>
      <c r="M188" s="8" t="s">
        <v>782</v>
      </c>
      <c r="N188" s="8" t="s">
        <v>786</v>
      </c>
      <c r="O188" s="43">
        <v>42437</v>
      </c>
      <c r="P188" s="8">
        <f t="shared" si="5"/>
        <v>9</v>
      </c>
      <c r="Q188" s="14"/>
    </row>
    <row r="189" spans="1:17" hidden="1">
      <c r="A189" s="6">
        <v>186</v>
      </c>
      <c r="B189" s="12" t="str">
        <f t="shared" si="4"/>
        <v>07-0156-2071-4910-2000-0000-0016h0520p6419</v>
      </c>
      <c r="C189" s="12" t="s">
        <v>1426</v>
      </c>
      <c r="D189" s="16" t="s">
        <v>1427</v>
      </c>
      <c r="E189" s="9" t="s">
        <v>1428</v>
      </c>
      <c r="F189" s="16" t="s">
        <v>124</v>
      </c>
      <c r="G189" s="10">
        <v>42614</v>
      </c>
      <c r="H189" s="13">
        <v>29.12</v>
      </c>
      <c r="I189" s="8" t="s">
        <v>15</v>
      </c>
      <c r="J189" s="8" t="s">
        <v>13</v>
      </c>
      <c r="K189" s="8" t="s">
        <v>780</v>
      </c>
      <c r="L189" s="8" t="s">
        <v>788</v>
      </c>
      <c r="M189" s="8" t="s">
        <v>782</v>
      </c>
      <c r="N189" s="8" t="s">
        <v>786</v>
      </c>
      <c r="O189" s="43">
        <v>42614</v>
      </c>
      <c r="P189" s="8">
        <f t="shared" si="5"/>
        <v>8</v>
      </c>
      <c r="Q189" s="14"/>
    </row>
    <row r="190" spans="1:17" hidden="1">
      <c r="A190" s="6">
        <v>187</v>
      </c>
      <c r="B190" s="12" t="str">
        <f t="shared" si="4"/>
        <v>07-0156-2071-5010-2000-0000-0010h0520p6510</v>
      </c>
      <c r="C190" s="12" t="s">
        <v>1429</v>
      </c>
      <c r="D190" s="16" t="s">
        <v>1430</v>
      </c>
      <c r="E190" s="9" t="s">
        <v>1431</v>
      </c>
      <c r="F190" s="16" t="s">
        <v>124</v>
      </c>
      <c r="G190" s="10">
        <v>42488</v>
      </c>
      <c r="H190" s="13">
        <v>10.92</v>
      </c>
      <c r="I190" s="8" t="s">
        <v>15</v>
      </c>
      <c r="J190" s="8" t="s">
        <v>13</v>
      </c>
      <c r="K190" s="8" t="s">
        <v>780</v>
      </c>
      <c r="L190" s="8" t="s">
        <v>788</v>
      </c>
      <c r="M190" s="8" t="s">
        <v>782</v>
      </c>
      <c r="N190" s="8" t="s">
        <v>786</v>
      </c>
      <c r="O190" s="43">
        <v>42488</v>
      </c>
      <c r="P190" s="8">
        <f t="shared" si="5"/>
        <v>9</v>
      </c>
      <c r="Q190" s="14"/>
    </row>
    <row r="191" spans="1:17" hidden="1">
      <c r="A191" s="6">
        <v>188</v>
      </c>
      <c r="B191" s="12" t="str">
        <f t="shared" si="4"/>
        <v>07-0165-0731-7510-2000-0000-0016d7600p5715</v>
      </c>
      <c r="C191" s="12" t="s">
        <v>1432</v>
      </c>
      <c r="D191" s="16" t="s">
        <v>1433</v>
      </c>
      <c r="E191" s="9" t="s">
        <v>1434</v>
      </c>
      <c r="F191" s="16" t="s">
        <v>105</v>
      </c>
      <c r="G191" s="10">
        <v>42522</v>
      </c>
      <c r="H191" s="13">
        <v>36.4</v>
      </c>
      <c r="I191" s="8" t="s">
        <v>15</v>
      </c>
      <c r="J191" s="8" t="s">
        <v>13</v>
      </c>
      <c r="K191" s="8" t="s">
        <v>780</v>
      </c>
      <c r="L191" s="8" t="s">
        <v>788</v>
      </c>
      <c r="M191" s="8" t="s">
        <v>782</v>
      </c>
      <c r="N191" s="8" t="s">
        <v>786</v>
      </c>
      <c r="O191" s="43">
        <v>42522</v>
      </c>
      <c r="P191" s="8">
        <f t="shared" si="5"/>
        <v>9</v>
      </c>
      <c r="Q191" s="14"/>
    </row>
    <row r="192" spans="1:17" hidden="1">
      <c r="A192" s="6">
        <v>189</v>
      </c>
      <c r="B192" s="12" t="str">
        <f t="shared" si="4"/>
        <v>07-0178-8576-4010-2000-0000-0017h5780u8410</v>
      </c>
      <c r="C192" s="12" t="s">
        <v>1435</v>
      </c>
      <c r="D192" s="16" t="s">
        <v>1436</v>
      </c>
      <c r="E192" s="9" t="s">
        <v>1437</v>
      </c>
      <c r="F192" s="16" t="s">
        <v>777</v>
      </c>
      <c r="G192" s="10">
        <v>42460</v>
      </c>
      <c r="H192" s="13">
        <v>32.76</v>
      </c>
      <c r="I192" s="8" t="s">
        <v>15</v>
      </c>
      <c r="J192" s="8" t="s">
        <v>75</v>
      </c>
      <c r="K192" s="8" t="s">
        <v>780</v>
      </c>
      <c r="L192" s="8" t="s">
        <v>788</v>
      </c>
      <c r="M192" s="8" t="s">
        <v>792</v>
      </c>
      <c r="N192" s="8" t="s">
        <v>786</v>
      </c>
      <c r="O192" s="43">
        <v>42460</v>
      </c>
      <c r="P192" s="8">
        <f t="shared" si="5"/>
        <v>9</v>
      </c>
      <c r="Q192" s="14"/>
    </row>
    <row r="193" spans="1:17" hidden="1">
      <c r="A193" s="6">
        <v>190</v>
      </c>
      <c r="B193" s="12" t="str">
        <f t="shared" si="4"/>
        <v>07-0178-8577-5410-2000-0000-0019h5780v8514</v>
      </c>
      <c r="C193" s="12" t="s">
        <v>1438</v>
      </c>
      <c r="D193" s="16" t="s">
        <v>1439</v>
      </c>
      <c r="E193" s="9" t="s">
        <v>1440</v>
      </c>
      <c r="F193" s="16" t="s">
        <v>125</v>
      </c>
      <c r="G193" s="10">
        <v>42458</v>
      </c>
      <c r="H193" s="13">
        <v>11.44</v>
      </c>
      <c r="I193" s="8" t="s">
        <v>15</v>
      </c>
      <c r="J193" s="8" t="s">
        <v>75</v>
      </c>
      <c r="K193" s="8" t="s">
        <v>780</v>
      </c>
      <c r="L193" s="8" t="s">
        <v>788</v>
      </c>
      <c r="M193" s="8" t="s">
        <v>792</v>
      </c>
      <c r="N193" s="8" t="s">
        <v>786</v>
      </c>
      <c r="O193" s="43">
        <v>42458</v>
      </c>
      <c r="P193" s="8">
        <f t="shared" si="5"/>
        <v>9</v>
      </c>
      <c r="Q193" s="14"/>
    </row>
    <row r="194" spans="1:17" hidden="1">
      <c r="A194" s="6">
        <v>191</v>
      </c>
      <c r="B194" s="12" t="str">
        <f t="shared" si="4"/>
        <v>07-0171-1159-0410-2000-0000-0010</v>
      </c>
      <c r="C194" s="12" t="s">
        <v>1441</v>
      </c>
      <c r="D194" s="16"/>
      <c r="E194" s="9" t="s">
        <v>1442</v>
      </c>
      <c r="F194" s="16" t="s">
        <v>126</v>
      </c>
      <c r="G194" s="10">
        <v>42451</v>
      </c>
      <c r="H194" s="13">
        <v>34.32</v>
      </c>
      <c r="I194" s="8" t="s">
        <v>15</v>
      </c>
      <c r="J194" s="8" t="s">
        <v>75</v>
      </c>
      <c r="K194" s="8" t="s">
        <v>780</v>
      </c>
      <c r="L194" s="8" t="s">
        <v>788</v>
      </c>
      <c r="M194" s="8" t="s">
        <v>792</v>
      </c>
      <c r="N194" s="8" t="s">
        <v>786</v>
      </c>
      <c r="O194" s="43">
        <v>42451</v>
      </c>
      <c r="P194" s="8">
        <f t="shared" si="5"/>
        <v>9</v>
      </c>
      <c r="Q194" s="14"/>
    </row>
    <row r="195" spans="1:17" hidden="1">
      <c r="A195" s="6">
        <v>192</v>
      </c>
      <c r="B195" s="12" t="str">
        <f t="shared" si="4"/>
        <v>07-0167-7945-3610-2000-0000-0011e9670t7316</v>
      </c>
      <c r="C195" s="12" t="s">
        <v>1443</v>
      </c>
      <c r="D195" s="16" t="s">
        <v>1444</v>
      </c>
      <c r="E195" s="9" t="s">
        <v>1445</v>
      </c>
      <c r="F195" s="16" t="s">
        <v>127</v>
      </c>
      <c r="G195" s="10">
        <v>42531</v>
      </c>
      <c r="H195" s="13">
        <v>20.8</v>
      </c>
      <c r="I195" s="8" t="s">
        <v>15</v>
      </c>
      <c r="J195" s="8" t="s">
        <v>13</v>
      </c>
      <c r="K195" s="8" t="s">
        <v>780</v>
      </c>
      <c r="L195" s="8" t="s">
        <v>788</v>
      </c>
      <c r="M195" s="8" t="s">
        <v>782</v>
      </c>
      <c r="N195" s="8" t="s">
        <v>786</v>
      </c>
      <c r="O195" s="43">
        <v>42531</v>
      </c>
      <c r="P195" s="8">
        <f t="shared" si="5"/>
        <v>9</v>
      </c>
      <c r="Q195" s="14"/>
    </row>
    <row r="196" spans="1:17" hidden="1">
      <c r="A196" s="6">
        <v>193</v>
      </c>
      <c r="B196" s="12" t="str">
        <f t="shared" si="4"/>
        <v>07-0167-7939-4010-2000-0000-0013d9670x7410</v>
      </c>
      <c r="C196" s="12" t="s">
        <v>1446</v>
      </c>
      <c r="D196" s="16" t="s">
        <v>1447</v>
      </c>
      <c r="E196" s="9" t="s">
        <v>1448</v>
      </c>
      <c r="F196" s="16" t="s">
        <v>127</v>
      </c>
      <c r="G196" s="10">
        <v>42531</v>
      </c>
      <c r="H196" s="13">
        <v>10.4</v>
      </c>
      <c r="I196" s="8" t="s">
        <v>15</v>
      </c>
      <c r="J196" s="8" t="s">
        <v>13</v>
      </c>
      <c r="K196" s="8" t="s">
        <v>780</v>
      </c>
      <c r="L196" s="8" t="s">
        <v>788</v>
      </c>
      <c r="M196" s="8" t="s">
        <v>782</v>
      </c>
      <c r="N196" s="8" t="s">
        <v>786</v>
      </c>
      <c r="O196" s="43">
        <v>42531</v>
      </c>
      <c r="P196" s="8">
        <f t="shared" si="5"/>
        <v>9</v>
      </c>
      <c r="Q196" s="14"/>
    </row>
    <row r="197" spans="1:17" hidden="1">
      <c r="A197" s="6">
        <v>194</v>
      </c>
      <c r="B197" s="12" t="str">
        <f t="shared" ref="B197:B260" si="6">C197&amp;D197</f>
        <v>07-0150-6818-4110-2000-0000-0019b8560w0411</v>
      </c>
      <c r="C197" s="12" t="s">
        <v>1449</v>
      </c>
      <c r="D197" s="16" t="s">
        <v>1450</v>
      </c>
      <c r="E197" s="9" t="s">
        <v>1451</v>
      </c>
      <c r="F197" s="16" t="s">
        <v>128</v>
      </c>
      <c r="G197" s="10">
        <v>42454</v>
      </c>
      <c r="H197" s="13">
        <v>39</v>
      </c>
      <c r="I197" s="8" t="s">
        <v>15</v>
      </c>
      <c r="J197" s="8" t="s">
        <v>13</v>
      </c>
      <c r="K197" s="8" t="s">
        <v>780</v>
      </c>
      <c r="L197" s="8" t="s">
        <v>788</v>
      </c>
      <c r="M197" s="8" t="s">
        <v>782</v>
      </c>
      <c r="N197" s="8" t="s">
        <v>786</v>
      </c>
      <c r="O197" s="43">
        <v>42454</v>
      </c>
      <c r="P197" s="8">
        <f t="shared" si="5"/>
        <v>9</v>
      </c>
      <c r="Q197" s="14"/>
    </row>
    <row r="198" spans="1:17" hidden="1">
      <c r="A198" s="6">
        <v>195</v>
      </c>
      <c r="B198" s="12" t="str">
        <f t="shared" si="6"/>
        <v>07-0178-8533-2210-2000-0000-0016d5780r8212</v>
      </c>
      <c r="C198" s="12" t="s">
        <v>1452</v>
      </c>
      <c r="D198" s="16" t="s">
        <v>1453</v>
      </c>
      <c r="E198" s="9" t="s">
        <v>1454</v>
      </c>
      <c r="F198" s="16" t="s">
        <v>1455</v>
      </c>
      <c r="G198" s="10">
        <v>42262</v>
      </c>
      <c r="H198" s="13">
        <v>36.4</v>
      </c>
      <c r="I198" s="8" t="s">
        <v>15</v>
      </c>
      <c r="J198" s="8" t="s">
        <v>75</v>
      </c>
      <c r="K198" s="8" t="s">
        <v>780</v>
      </c>
      <c r="L198" s="8" t="s">
        <v>784</v>
      </c>
      <c r="M198" s="8" t="s">
        <v>792</v>
      </c>
      <c r="N198" s="8" t="s">
        <v>786</v>
      </c>
      <c r="O198" s="43">
        <v>42262</v>
      </c>
      <c r="P198" s="8">
        <f t="shared" ref="P198:P261" si="7">DATEDIF(O198,$B$1,"Y")</f>
        <v>9</v>
      </c>
      <c r="Q198" s="14"/>
    </row>
    <row r="199" spans="1:17" hidden="1">
      <c r="A199" s="6">
        <v>196</v>
      </c>
      <c r="B199" s="12" t="str">
        <f t="shared" si="6"/>
        <v>07-0171-1093-1110-2000-0000-0011m0710r1111</v>
      </c>
      <c r="C199" s="12" t="s">
        <v>1456</v>
      </c>
      <c r="D199" s="16" t="s">
        <v>1457</v>
      </c>
      <c r="E199" s="9" t="s">
        <v>1458</v>
      </c>
      <c r="F199" s="16" t="s">
        <v>129</v>
      </c>
      <c r="G199" s="10">
        <v>42260</v>
      </c>
      <c r="H199" s="13">
        <v>47.32</v>
      </c>
      <c r="I199" s="8" t="s">
        <v>15</v>
      </c>
      <c r="J199" s="8" t="s">
        <v>75</v>
      </c>
      <c r="K199" s="8" t="s">
        <v>780</v>
      </c>
      <c r="L199" s="8" t="s">
        <v>784</v>
      </c>
      <c r="M199" s="8" t="s">
        <v>792</v>
      </c>
      <c r="N199" s="8" t="s">
        <v>786</v>
      </c>
      <c r="O199" s="43">
        <v>42260</v>
      </c>
      <c r="P199" s="8">
        <f t="shared" si="7"/>
        <v>9</v>
      </c>
      <c r="Q199" s="14"/>
    </row>
    <row r="200" spans="1:17" hidden="1">
      <c r="A200" s="6">
        <v>197</v>
      </c>
      <c r="B200" s="12" t="str">
        <f t="shared" si="6"/>
        <v>07-0171-1121-6610-2000-0000-0019c1710p1616</v>
      </c>
      <c r="C200" s="12" t="s">
        <v>1459</v>
      </c>
      <c r="D200" s="16" t="s">
        <v>1460</v>
      </c>
      <c r="E200" s="9" t="s">
        <v>1461</v>
      </c>
      <c r="F200" s="16" t="s">
        <v>130</v>
      </c>
      <c r="G200" s="10">
        <v>42263</v>
      </c>
      <c r="H200" s="13">
        <v>43.68</v>
      </c>
      <c r="I200" s="8" t="s">
        <v>15</v>
      </c>
      <c r="J200" s="8" t="s">
        <v>75</v>
      </c>
      <c r="K200" s="8" t="s">
        <v>780</v>
      </c>
      <c r="L200" s="8" t="s">
        <v>784</v>
      </c>
      <c r="M200" s="8" t="s">
        <v>792</v>
      </c>
      <c r="N200" s="8" t="s">
        <v>786</v>
      </c>
      <c r="O200" s="43">
        <v>42263</v>
      </c>
      <c r="P200" s="8">
        <f t="shared" si="7"/>
        <v>9</v>
      </c>
      <c r="Q200" s="14"/>
    </row>
    <row r="201" spans="1:17" hidden="1">
      <c r="A201" s="6">
        <v>198</v>
      </c>
      <c r="B201" s="12" t="str">
        <f t="shared" si="6"/>
        <v>07-0146-0724-6910-2000-0000-0010c7400s6619</v>
      </c>
      <c r="C201" s="12" t="s">
        <v>1462</v>
      </c>
      <c r="D201" s="16" t="s">
        <v>1463</v>
      </c>
      <c r="E201" s="9" t="s">
        <v>1464</v>
      </c>
      <c r="F201" s="16" t="s">
        <v>131</v>
      </c>
      <c r="G201" s="10">
        <v>42803</v>
      </c>
      <c r="H201" s="13">
        <v>59.36</v>
      </c>
      <c r="I201" s="8" t="s">
        <v>15</v>
      </c>
      <c r="J201" s="8" t="s">
        <v>16</v>
      </c>
      <c r="K201" s="8" t="s">
        <v>780</v>
      </c>
      <c r="L201" s="8" t="s">
        <v>794</v>
      </c>
      <c r="M201" s="8" t="s">
        <v>785</v>
      </c>
      <c r="N201" s="8" t="s">
        <v>786</v>
      </c>
      <c r="O201" s="43">
        <v>42803</v>
      </c>
      <c r="P201" s="8">
        <f t="shared" si="7"/>
        <v>8</v>
      </c>
      <c r="Q201" s="14"/>
    </row>
    <row r="202" spans="1:17" hidden="1">
      <c r="A202" s="6">
        <v>199</v>
      </c>
      <c r="B202" s="12" t="str">
        <f t="shared" si="6"/>
        <v>07-0158-9145-1310-2000-0000-0018e1590t8113</v>
      </c>
      <c r="C202" s="12" t="s">
        <v>1465</v>
      </c>
      <c r="D202" s="16" t="s">
        <v>1466</v>
      </c>
      <c r="E202" s="9" t="s">
        <v>1467</v>
      </c>
      <c r="F202" s="16" t="s">
        <v>132</v>
      </c>
      <c r="G202" s="10">
        <v>42539</v>
      </c>
      <c r="H202" s="13">
        <v>58.24</v>
      </c>
      <c r="I202" s="8" t="s">
        <v>15</v>
      </c>
      <c r="J202" s="8" t="s">
        <v>13</v>
      </c>
      <c r="K202" s="8" t="s">
        <v>780</v>
      </c>
      <c r="L202" s="8" t="s">
        <v>784</v>
      </c>
      <c r="M202" s="8" t="s">
        <v>782</v>
      </c>
      <c r="N202" s="8" t="s">
        <v>786</v>
      </c>
      <c r="O202" s="43">
        <v>42539</v>
      </c>
      <c r="P202" s="8">
        <f t="shared" si="7"/>
        <v>9</v>
      </c>
      <c r="Q202" s="14"/>
    </row>
    <row r="203" spans="1:17" hidden="1">
      <c r="A203" s="6">
        <v>200</v>
      </c>
      <c r="B203" s="12" t="str">
        <f t="shared" si="6"/>
        <v>07-0158-9190-8510-2000-0000-0011m1590n8815</v>
      </c>
      <c r="C203" s="12" t="s">
        <v>1468</v>
      </c>
      <c r="D203" s="16" t="s">
        <v>1469</v>
      </c>
      <c r="E203" s="9" t="s">
        <v>1470</v>
      </c>
      <c r="F203" s="16" t="s">
        <v>81</v>
      </c>
      <c r="G203" s="10">
        <v>42521</v>
      </c>
      <c r="H203" s="13">
        <v>58.24</v>
      </c>
      <c r="I203" s="8" t="s">
        <v>15</v>
      </c>
      <c r="J203" s="8" t="s">
        <v>13</v>
      </c>
      <c r="K203" s="8" t="s">
        <v>780</v>
      </c>
      <c r="L203" s="8" t="s">
        <v>788</v>
      </c>
      <c r="M203" s="8" t="s">
        <v>782</v>
      </c>
      <c r="N203" s="8" t="s">
        <v>786</v>
      </c>
      <c r="O203" s="43">
        <v>42521</v>
      </c>
      <c r="P203" s="8">
        <f t="shared" si="7"/>
        <v>9</v>
      </c>
      <c r="Q203" s="14"/>
    </row>
    <row r="204" spans="1:17" hidden="1">
      <c r="A204" s="6">
        <v>201</v>
      </c>
      <c r="B204" s="12" t="str">
        <f t="shared" si="6"/>
        <v>07-0146-0664-0910-2000-0000-0017g6400s6019</v>
      </c>
      <c r="C204" s="12" t="s">
        <v>1471</v>
      </c>
      <c r="D204" s="16" t="s">
        <v>1472</v>
      </c>
      <c r="E204" s="9" t="s">
        <v>1473</v>
      </c>
      <c r="F204" s="16" t="s">
        <v>768</v>
      </c>
      <c r="G204" s="10">
        <v>42410</v>
      </c>
      <c r="H204" s="13">
        <v>12.74</v>
      </c>
      <c r="I204" s="8" t="s">
        <v>15</v>
      </c>
      <c r="J204" s="8" t="s">
        <v>16</v>
      </c>
      <c r="K204" s="8" t="s">
        <v>780</v>
      </c>
      <c r="L204" s="8" t="s">
        <v>788</v>
      </c>
      <c r="M204" s="8" t="s">
        <v>785</v>
      </c>
      <c r="N204" s="8" t="s">
        <v>786</v>
      </c>
      <c r="O204" s="43">
        <v>42410</v>
      </c>
      <c r="P204" s="8">
        <f t="shared" si="7"/>
        <v>9</v>
      </c>
      <c r="Q204" s="14"/>
    </row>
    <row r="205" spans="1:17" hidden="1">
      <c r="A205" s="6">
        <v>202</v>
      </c>
      <c r="B205" s="12" t="str">
        <f t="shared" si="6"/>
        <v>07-0158-9172-2910-2000-0000-0011h1590q8219</v>
      </c>
      <c r="C205" s="12" t="s">
        <v>1474</v>
      </c>
      <c r="D205" s="16" t="s">
        <v>1475</v>
      </c>
      <c r="E205" s="9" t="s">
        <v>1476</v>
      </c>
      <c r="F205" s="16" t="s">
        <v>1477</v>
      </c>
      <c r="G205" s="10">
        <v>42455</v>
      </c>
      <c r="H205" s="13">
        <v>58.24</v>
      </c>
      <c r="I205" s="8" t="s">
        <v>15</v>
      </c>
      <c r="J205" s="8" t="s">
        <v>13</v>
      </c>
      <c r="K205" s="8" t="s">
        <v>780</v>
      </c>
      <c r="L205" s="8" t="s">
        <v>788</v>
      </c>
      <c r="M205" s="8" t="s">
        <v>782</v>
      </c>
      <c r="N205" s="8" t="s">
        <v>786</v>
      </c>
      <c r="O205" s="43">
        <v>42455</v>
      </c>
      <c r="P205" s="8">
        <f t="shared" si="7"/>
        <v>9</v>
      </c>
      <c r="Q205" s="14"/>
    </row>
    <row r="206" spans="1:17" hidden="1">
      <c r="A206" s="6">
        <v>203</v>
      </c>
      <c r="B206" s="12" t="str">
        <f t="shared" si="6"/>
        <v>07-0140-9894-2710-2000-0000-0015m8490s0217</v>
      </c>
      <c r="C206" s="12" t="s">
        <v>1478</v>
      </c>
      <c r="D206" s="16" t="s">
        <v>1479</v>
      </c>
      <c r="E206" s="9" t="s">
        <v>1480</v>
      </c>
      <c r="F206" s="16" t="s">
        <v>133</v>
      </c>
      <c r="G206" s="10">
        <v>42520</v>
      </c>
      <c r="H206" s="13">
        <v>43.68</v>
      </c>
      <c r="I206" s="8" t="s">
        <v>15</v>
      </c>
      <c r="J206" s="8" t="s">
        <v>16</v>
      </c>
      <c r="K206" s="8" t="s">
        <v>780</v>
      </c>
      <c r="L206" s="8" t="s">
        <v>788</v>
      </c>
      <c r="M206" s="8" t="s">
        <v>785</v>
      </c>
      <c r="N206" s="8" t="s">
        <v>786</v>
      </c>
      <c r="O206" s="43">
        <v>42520</v>
      </c>
      <c r="P206" s="8">
        <f t="shared" si="7"/>
        <v>9</v>
      </c>
      <c r="Q206" s="14"/>
    </row>
    <row r="207" spans="1:17" hidden="1">
      <c r="A207" s="6">
        <v>204</v>
      </c>
      <c r="B207" s="12" t="str">
        <f t="shared" si="6"/>
        <v>07-0121-0165-3610-2000-0000-0012g1200t1316</v>
      </c>
      <c r="C207" s="12" t="s">
        <v>1481</v>
      </c>
      <c r="D207" s="16" t="s">
        <v>1482</v>
      </c>
      <c r="E207" s="9" t="s">
        <v>1483</v>
      </c>
      <c r="F207" s="16" t="s">
        <v>134</v>
      </c>
      <c r="G207" s="10">
        <v>42420</v>
      </c>
      <c r="H207" s="13">
        <v>16.64</v>
      </c>
      <c r="I207" s="8" t="s">
        <v>15</v>
      </c>
      <c r="J207" s="8" t="s">
        <v>38</v>
      </c>
      <c r="K207" s="8" t="s">
        <v>780</v>
      </c>
      <c r="L207" s="8" t="s">
        <v>788</v>
      </c>
      <c r="M207" s="8" t="s">
        <v>790</v>
      </c>
      <c r="N207" s="8" t="s">
        <v>786</v>
      </c>
      <c r="O207" s="43">
        <v>42420</v>
      </c>
      <c r="P207" s="8">
        <f t="shared" si="7"/>
        <v>9</v>
      </c>
      <c r="Q207" s="14"/>
    </row>
    <row r="208" spans="1:17" hidden="1">
      <c r="A208" s="6">
        <v>205</v>
      </c>
      <c r="B208" s="12" t="str">
        <f t="shared" si="6"/>
        <v>07-0130-5010-5010-2000-0000-0014b0350n0510</v>
      </c>
      <c r="C208" s="12" t="s">
        <v>1484</v>
      </c>
      <c r="D208" s="16" t="s">
        <v>1485</v>
      </c>
      <c r="E208" s="9" t="s">
        <v>1486</v>
      </c>
      <c r="F208" s="16" t="s">
        <v>135</v>
      </c>
      <c r="G208" s="10">
        <v>42518</v>
      </c>
      <c r="H208" s="13">
        <v>33.39</v>
      </c>
      <c r="I208" s="8" t="s">
        <v>15</v>
      </c>
      <c r="J208" s="8" t="s">
        <v>16</v>
      </c>
      <c r="K208" s="8" t="s">
        <v>780</v>
      </c>
      <c r="L208" s="8" t="s">
        <v>788</v>
      </c>
      <c r="M208" s="8" t="s">
        <v>785</v>
      </c>
      <c r="N208" s="8" t="s">
        <v>786</v>
      </c>
      <c r="O208" s="43">
        <v>42518</v>
      </c>
      <c r="P208" s="8">
        <f t="shared" si="7"/>
        <v>9</v>
      </c>
      <c r="Q208" s="14"/>
    </row>
    <row r="209" spans="1:17" hidden="1">
      <c r="A209" s="6">
        <v>206</v>
      </c>
      <c r="B209" s="12" t="str">
        <f t="shared" si="6"/>
        <v>07-0167-7924-7610-2000-0000-0012c9670s7716</v>
      </c>
      <c r="C209" s="12" t="s">
        <v>1487</v>
      </c>
      <c r="D209" s="16" t="s">
        <v>856</v>
      </c>
      <c r="E209" s="9" t="s">
        <v>1488</v>
      </c>
      <c r="F209" s="16" t="s">
        <v>863</v>
      </c>
      <c r="G209" s="10">
        <v>42551</v>
      </c>
      <c r="H209" s="13">
        <v>58.24</v>
      </c>
      <c r="I209" s="8" t="s">
        <v>15</v>
      </c>
      <c r="J209" s="8" t="s">
        <v>13</v>
      </c>
      <c r="K209" s="8" t="s">
        <v>780</v>
      </c>
      <c r="L209" s="8" t="s">
        <v>788</v>
      </c>
      <c r="M209" s="8" t="s">
        <v>782</v>
      </c>
      <c r="N209" s="8" t="s">
        <v>786</v>
      </c>
      <c r="O209" s="43">
        <v>42551</v>
      </c>
      <c r="P209" s="8">
        <f t="shared" si="7"/>
        <v>9</v>
      </c>
      <c r="Q209" s="14"/>
    </row>
    <row r="210" spans="1:17" hidden="1">
      <c r="A210" s="6">
        <v>207</v>
      </c>
      <c r="B210" s="12" t="str">
        <f t="shared" si="6"/>
        <v>07-0156-2071-3410-2000-0000-0010h0520p6314</v>
      </c>
      <c r="C210" s="12" t="s">
        <v>1489</v>
      </c>
      <c r="D210" s="16" t="s">
        <v>1490</v>
      </c>
      <c r="E210" s="9" t="s">
        <v>1491</v>
      </c>
      <c r="F210" s="16" t="s">
        <v>124</v>
      </c>
      <c r="G210" s="10">
        <v>42488</v>
      </c>
      <c r="H210" s="13">
        <v>21.84</v>
      </c>
      <c r="I210" s="8" t="s">
        <v>15</v>
      </c>
      <c r="J210" s="8" t="s">
        <v>13</v>
      </c>
      <c r="K210" s="8" t="s">
        <v>780</v>
      </c>
      <c r="L210" s="8" t="s">
        <v>788</v>
      </c>
      <c r="M210" s="8" t="s">
        <v>782</v>
      </c>
      <c r="N210" s="8" t="s">
        <v>786</v>
      </c>
      <c r="O210" s="43">
        <v>42488</v>
      </c>
      <c r="P210" s="8">
        <f t="shared" si="7"/>
        <v>9</v>
      </c>
      <c r="Q210" s="14"/>
    </row>
    <row r="211" spans="1:17" hidden="1">
      <c r="A211" s="6">
        <v>208</v>
      </c>
      <c r="B211" s="12" t="str">
        <f t="shared" si="6"/>
        <v>07-0130-5009-6510-2000-0000-0014a0350x0615</v>
      </c>
      <c r="C211" s="12" t="s">
        <v>1492</v>
      </c>
      <c r="D211" s="16" t="s">
        <v>1493</v>
      </c>
      <c r="E211" s="9" t="s">
        <v>1494</v>
      </c>
      <c r="F211" s="16" t="s">
        <v>136</v>
      </c>
      <c r="G211" s="10">
        <v>42480</v>
      </c>
      <c r="H211" s="13">
        <v>10.4</v>
      </c>
      <c r="I211" s="8" t="s">
        <v>15</v>
      </c>
      <c r="J211" s="8" t="s">
        <v>16</v>
      </c>
      <c r="K211" s="8" t="s">
        <v>780</v>
      </c>
      <c r="L211" s="8" t="s">
        <v>788</v>
      </c>
      <c r="M211" s="8" t="s">
        <v>785</v>
      </c>
      <c r="N211" s="8" t="s">
        <v>786</v>
      </c>
      <c r="O211" s="43">
        <v>42480</v>
      </c>
      <c r="P211" s="8">
        <f t="shared" si="7"/>
        <v>9</v>
      </c>
      <c r="Q211" s="14"/>
    </row>
    <row r="212" spans="1:17" hidden="1">
      <c r="A212" s="6">
        <v>209</v>
      </c>
      <c r="B212" s="12" t="str">
        <f t="shared" si="6"/>
        <v>07-0130-5013-6010-2000-0000-0012b0350r0610</v>
      </c>
      <c r="C212" s="12" t="s">
        <v>1495</v>
      </c>
      <c r="D212" s="16" t="s">
        <v>1496</v>
      </c>
      <c r="E212" s="9" t="s">
        <v>1497</v>
      </c>
      <c r="F212" s="16" t="s">
        <v>137</v>
      </c>
      <c r="G212" s="10">
        <v>42577</v>
      </c>
      <c r="H212" s="13">
        <v>29.68</v>
      </c>
      <c r="I212" s="8" t="s">
        <v>15</v>
      </c>
      <c r="J212" s="8" t="s">
        <v>16</v>
      </c>
      <c r="K212" s="8" t="s">
        <v>780</v>
      </c>
      <c r="L212" s="8" t="s">
        <v>788</v>
      </c>
      <c r="M212" s="8" t="s">
        <v>785</v>
      </c>
      <c r="N212" s="8" t="s">
        <v>786</v>
      </c>
      <c r="O212" s="43">
        <v>42577</v>
      </c>
      <c r="P212" s="8">
        <f t="shared" si="7"/>
        <v>9</v>
      </c>
      <c r="Q212" s="14"/>
    </row>
    <row r="213" spans="1:17" hidden="1">
      <c r="A213" s="6">
        <v>210</v>
      </c>
      <c r="B213" s="12" t="str">
        <f t="shared" si="6"/>
        <v>07-0230-5012-3110-2000-0000-0010</v>
      </c>
      <c r="C213" s="12" t="s">
        <v>1498</v>
      </c>
      <c r="D213" s="16"/>
      <c r="E213" s="9" t="s">
        <v>1499</v>
      </c>
      <c r="F213" s="16" t="s">
        <v>1500</v>
      </c>
      <c r="G213" s="10">
        <v>42525</v>
      </c>
      <c r="H213" s="13">
        <v>29.68</v>
      </c>
      <c r="I213" s="8" t="s">
        <v>15</v>
      </c>
      <c r="J213" s="8" t="s">
        <v>16</v>
      </c>
      <c r="K213" s="8" t="s">
        <v>780</v>
      </c>
      <c r="L213" s="8" t="s">
        <v>788</v>
      </c>
      <c r="M213" s="8" t="s">
        <v>785</v>
      </c>
      <c r="N213" s="8" t="s">
        <v>786</v>
      </c>
      <c r="O213" s="43">
        <v>42525</v>
      </c>
      <c r="P213" s="8">
        <f t="shared" si="7"/>
        <v>9</v>
      </c>
      <c r="Q213" s="14"/>
    </row>
    <row r="214" spans="1:17" hidden="1">
      <c r="A214" s="6">
        <v>211</v>
      </c>
      <c r="B214" s="12" t="str">
        <f t="shared" si="6"/>
        <v>07-0130-5012-6010-2000-0000-0013b0350q0610</v>
      </c>
      <c r="C214" s="12" t="s">
        <v>1501</v>
      </c>
      <c r="D214" s="16" t="s">
        <v>1502</v>
      </c>
      <c r="E214" s="9" t="s">
        <v>1503</v>
      </c>
      <c r="F214" s="16" t="s">
        <v>769</v>
      </c>
      <c r="G214" s="10">
        <v>42546</v>
      </c>
      <c r="H214" s="13">
        <v>56.16</v>
      </c>
      <c r="I214" s="8" t="s">
        <v>15</v>
      </c>
      <c r="J214" s="8" t="s">
        <v>16</v>
      </c>
      <c r="K214" s="8" t="s">
        <v>780</v>
      </c>
      <c r="L214" s="8" t="s">
        <v>788</v>
      </c>
      <c r="M214" s="8" t="s">
        <v>785</v>
      </c>
      <c r="N214" s="8" t="s">
        <v>786</v>
      </c>
      <c r="O214" s="43">
        <v>42546</v>
      </c>
      <c r="P214" s="8">
        <f t="shared" si="7"/>
        <v>9</v>
      </c>
      <c r="Q214" s="14"/>
    </row>
    <row r="215" spans="1:17" hidden="1">
      <c r="A215" s="6">
        <v>212</v>
      </c>
      <c r="B215" s="12" t="str">
        <f t="shared" si="6"/>
        <v>07-0140-9929-5610-2000-0000-0016c9490x0516</v>
      </c>
      <c r="C215" s="12" t="s">
        <v>1504</v>
      </c>
      <c r="D215" s="16" t="s">
        <v>1505</v>
      </c>
      <c r="E215" s="9" t="s">
        <v>1506</v>
      </c>
      <c r="F215" s="16" t="s">
        <v>138</v>
      </c>
      <c r="G215" s="10">
        <v>42618</v>
      </c>
      <c r="H215" s="13">
        <v>36.04</v>
      </c>
      <c r="I215" s="8" t="s">
        <v>15</v>
      </c>
      <c r="J215" s="8" t="s">
        <v>16</v>
      </c>
      <c r="K215" s="8" t="s">
        <v>780</v>
      </c>
      <c r="L215" s="8" t="s">
        <v>788</v>
      </c>
      <c r="M215" s="8" t="s">
        <v>785</v>
      </c>
      <c r="N215" s="8" t="s">
        <v>786</v>
      </c>
      <c r="O215" s="43">
        <v>42618</v>
      </c>
      <c r="P215" s="8">
        <f t="shared" si="7"/>
        <v>8</v>
      </c>
      <c r="Q215" s="14"/>
    </row>
    <row r="216" spans="1:17" hidden="1">
      <c r="A216" s="6">
        <v>213</v>
      </c>
      <c r="B216" s="12" t="str">
        <f t="shared" si="6"/>
        <v>07-0158-9186-3210-2000-0000-0014k1590u8312</v>
      </c>
      <c r="C216" s="12" t="s">
        <v>1507</v>
      </c>
      <c r="D216" s="16" t="s">
        <v>1508</v>
      </c>
      <c r="E216" s="9" t="s">
        <v>1509</v>
      </c>
      <c r="F216" s="16" t="s">
        <v>139</v>
      </c>
      <c r="G216" s="10">
        <v>42601</v>
      </c>
      <c r="H216" s="13">
        <v>57.24</v>
      </c>
      <c r="I216" s="8" t="s">
        <v>15</v>
      </c>
      <c r="J216" s="8" t="s">
        <v>13</v>
      </c>
      <c r="K216" s="8" t="s">
        <v>780</v>
      </c>
      <c r="L216" s="8" t="s">
        <v>788</v>
      </c>
      <c r="M216" s="8" t="s">
        <v>782</v>
      </c>
      <c r="N216" s="8" t="s">
        <v>786</v>
      </c>
      <c r="O216" s="43">
        <v>42601</v>
      </c>
      <c r="P216" s="8">
        <f t="shared" si="7"/>
        <v>9</v>
      </c>
      <c r="Q216" s="14"/>
    </row>
    <row r="217" spans="1:17" hidden="1">
      <c r="A217" s="6">
        <v>214</v>
      </c>
      <c r="B217" s="12" t="str">
        <f t="shared" si="6"/>
        <v>07-0162-3112-6810-2000-0000-0015b1630q2618</v>
      </c>
      <c r="C217" s="12" t="s">
        <v>1510</v>
      </c>
      <c r="D217" s="16" t="s">
        <v>1511</v>
      </c>
      <c r="E217" s="9" t="s">
        <v>1512</v>
      </c>
      <c r="F217" s="16" t="s">
        <v>140</v>
      </c>
      <c r="G217" s="10">
        <v>42490</v>
      </c>
      <c r="H217" s="13">
        <v>49.92</v>
      </c>
      <c r="I217" s="8" t="s">
        <v>15</v>
      </c>
      <c r="J217" s="8" t="s">
        <v>13</v>
      </c>
      <c r="K217" s="8" t="s">
        <v>780</v>
      </c>
      <c r="L217" s="8" t="s">
        <v>788</v>
      </c>
      <c r="M217" s="8" t="s">
        <v>782</v>
      </c>
      <c r="N217" s="8" t="s">
        <v>786</v>
      </c>
      <c r="O217" s="43">
        <v>42490</v>
      </c>
      <c r="P217" s="8">
        <f t="shared" si="7"/>
        <v>9</v>
      </c>
      <c r="Q217" s="14"/>
    </row>
    <row r="218" spans="1:17" hidden="1">
      <c r="A218" s="6">
        <v>215</v>
      </c>
      <c r="B218" s="12" t="str">
        <f t="shared" si="6"/>
        <v>07-0167-7951-1320-2000-0000-0016f9670p7113</v>
      </c>
      <c r="C218" s="12" t="s">
        <v>1513</v>
      </c>
      <c r="D218" s="16" t="s">
        <v>1514</v>
      </c>
      <c r="E218" s="9" t="s">
        <v>1515</v>
      </c>
      <c r="F218" s="16" t="s">
        <v>141</v>
      </c>
      <c r="G218" s="10">
        <v>42534</v>
      </c>
      <c r="H218" s="13">
        <v>40.81</v>
      </c>
      <c r="I218" s="8" t="s">
        <v>15</v>
      </c>
      <c r="J218" s="8" t="s">
        <v>13</v>
      </c>
      <c r="K218" s="8" t="s">
        <v>780</v>
      </c>
      <c r="L218" s="8" t="s">
        <v>788</v>
      </c>
      <c r="M218" s="8" t="s">
        <v>782</v>
      </c>
      <c r="N218" s="8" t="s">
        <v>786</v>
      </c>
      <c r="O218" s="43">
        <v>42534</v>
      </c>
      <c r="P218" s="8">
        <f t="shared" si="7"/>
        <v>9</v>
      </c>
      <c r="Q218" s="14"/>
    </row>
    <row r="219" spans="1:17" hidden="1">
      <c r="A219" s="6">
        <v>216</v>
      </c>
      <c r="B219" s="12" t="str">
        <f t="shared" si="6"/>
        <v>07-0158-9182-2610-2000-0000-0019k1590q8216</v>
      </c>
      <c r="C219" s="12" t="s">
        <v>1516</v>
      </c>
      <c r="D219" s="16" t="s">
        <v>1517</v>
      </c>
      <c r="E219" s="9" t="s">
        <v>1518</v>
      </c>
      <c r="F219" s="16" t="s">
        <v>142</v>
      </c>
      <c r="G219" s="10">
        <v>42472</v>
      </c>
      <c r="H219" s="13">
        <v>56.16</v>
      </c>
      <c r="I219" s="8" t="s">
        <v>15</v>
      </c>
      <c r="J219" s="8" t="s">
        <v>13</v>
      </c>
      <c r="K219" s="8" t="s">
        <v>780</v>
      </c>
      <c r="L219" s="8" t="s">
        <v>788</v>
      </c>
      <c r="M219" s="8" t="s">
        <v>782</v>
      </c>
      <c r="N219" s="8" t="s">
        <v>786</v>
      </c>
      <c r="O219" s="43">
        <v>42472</v>
      </c>
      <c r="P219" s="8">
        <f t="shared" si="7"/>
        <v>9</v>
      </c>
      <c r="Q219" s="14"/>
    </row>
    <row r="220" spans="1:17" hidden="1">
      <c r="A220" s="6">
        <v>217</v>
      </c>
      <c r="B220" s="12" t="str">
        <f t="shared" si="6"/>
        <v>07-0140-9932-4410-2000-0000-0013d9490q0414</v>
      </c>
      <c r="C220" s="12" t="s">
        <v>1519</v>
      </c>
      <c r="D220" s="16" t="s">
        <v>1520</v>
      </c>
      <c r="E220" s="9" t="s">
        <v>1521</v>
      </c>
      <c r="F220" s="16" t="s">
        <v>69</v>
      </c>
      <c r="G220" s="10">
        <v>42654</v>
      </c>
      <c r="H220" s="13">
        <v>54.6</v>
      </c>
      <c r="I220" s="8" t="s">
        <v>15</v>
      </c>
      <c r="J220" s="8" t="s">
        <v>16</v>
      </c>
      <c r="K220" s="8" t="s">
        <v>780</v>
      </c>
      <c r="L220" s="8" t="s">
        <v>788</v>
      </c>
      <c r="M220" s="8" t="s">
        <v>785</v>
      </c>
      <c r="N220" s="8" t="s">
        <v>786</v>
      </c>
      <c r="O220" s="43">
        <v>42654</v>
      </c>
      <c r="P220" s="8">
        <f t="shared" si="7"/>
        <v>8</v>
      </c>
      <c r="Q220" s="14"/>
    </row>
    <row r="221" spans="1:17" hidden="1">
      <c r="A221" s="6">
        <v>218</v>
      </c>
      <c r="B221" s="12" t="str">
        <f t="shared" si="6"/>
        <v>07-0140-9916-2410-2000-0000-0013b9490u0214</v>
      </c>
      <c r="C221" s="12" t="s">
        <v>1522</v>
      </c>
      <c r="D221" s="16" t="s">
        <v>1523</v>
      </c>
      <c r="E221" s="9" t="s">
        <v>1524</v>
      </c>
      <c r="F221" s="16" t="s">
        <v>143</v>
      </c>
      <c r="G221" s="10">
        <v>42601</v>
      </c>
      <c r="H221" s="13">
        <v>57.24</v>
      </c>
      <c r="I221" s="8" t="s">
        <v>15</v>
      </c>
      <c r="J221" s="8" t="s">
        <v>16</v>
      </c>
      <c r="K221" s="8" t="s">
        <v>780</v>
      </c>
      <c r="L221" s="8" t="s">
        <v>788</v>
      </c>
      <c r="M221" s="8" t="s">
        <v>785</v>
      </c>
      <c r="N221" s="8" t="s">
        <v>786</v>
      </c>
      <c r="O221" s="43">
        <v>42601</v>
      </c>
      <c r="P221" s="8">
        <f t="shared" si="7"/>
        <v>9</v>
      </c>
      <c r="Q221" s="14"/>
    </row>
    <row r="222" spans="1:17" hidden="1">
      <c r="A222" s="6">
        <v>219</v>
      </c>
      <c r="B222" s="12" t="str">
        <f t="shared" si="6"/>
        <v>07-0140-9934-4010-2000-0000-0019d9490s0410</v>
      </c>
      <c r="C222" s="12" t="s">
        <v>1525</v>
      </c>
      <c r="D222" s="16" t="s">
        <v>1526</v>
      </c>
      <c r="E222" s="9" t="s">
        <v>1527</v>
      </c>
      <c r="F222" s="16" t="s">
        <v>144</v>
      </c>
      <c r="G222" s="10">
        <v>42656</v>
      </c>
      <c r="H222" s="13">
        <v>31.8</v>
      </c>
      <c r="I222" s="8" t="s">
        <v>15</v>
      </c>
      <c r="J222" s="8" t="s">
        <v>16</v>
      </c>
      <c r="K222" s="8" t="s">
        <v>780</v>
      </c>
      <c r="L222" s="8" t="s">
        <v>788</v>
      </c>
      <c r="M222" s="8" t="s">
        <v>785</v>
      </c>
      <c r="N222" s="8" t="s">
        <v>786</v>
      </c>
      <c r="O222" s="43">
        <v>42656</v>
      </c>
      <c r="P222" s="8">
        <f t="shared" si="7"/>
        <v>8</v>
      </c>
      <c r="Q222" s="14"/>
    </row>
    <row r="223" spans="1:17" hidden="1">
      <c r="A223" s="6">
        <v>220</v>
      </c>
      <c r="B223" s="12" t="str">
        <f t="shared" si="6"/>
        <v>07-0140-9934-2510-2000-0000-0012d9490s0215</v>
      </c>
      <c r="C223" s="12" t="s">
        <v>1528</v>
      </c>
      <c r="D223" s="16" t="s">
        <v>1529</v>
      </c>
      <c r="E223" s="9" t="s">
        <v>1530</v>
      </c>
      <c r="F223" s="16" t="s">
        <v>144</v>
      </c>
      <c r="G223" s="10">
        <v>42651</v>
      </c>
      <c r="H223" s="13">
        <v>57.24</v>
      </c>
      <c r="I223" s="8" t="s">
        <v>15</v>
      </c>
      <c r="J223" s="8" t="s">
        <v>16</v>
      </c>
      <c r="K223" s="8" t="s">
        <v>780</v>
      </c>
      <c r="L223" s="8" t="s">
        <v>788</v>
      </c>
      <c r="M223" s="8" t="s">
        <v>785</v>
      </c>
      <c r="N223" s="8" t="s">
        <v>786</v>
      </c>
      <c r="O223" s="43">
        <v>42651</v>
      </c>
      <c r="P223" s="8">
        <f t="shared" si="7"/>
        <v>8</v>
      </c>
      <c r="Q223" s="14"/>
    </row>
    <row r="224" spans="1:17" hidden="1">
      <c r="A224" s="6">
        <v>221</v>
      </c>
      <c r="B224" s="12" t="str">
        <f t="shared" si="6"/>
        <v>07-0140-9934-4310-2000-0000-0018d9490s0413</v>
      </c>
      <c r="C224" s="12" t="s">
        <v>1531</v>
      </c>
      <c r="D224" s="16" t="s">
        <v>1532</v>
      </c>
      <c r="E224" s="9" t="s">
        <v>1533</v>
      </c>
      <c r="F224" s="16" t="s">
        <v>144</v>
      </c>
      <c r="G224" s="10">
        <v>42657</v>
      </c>
      <c r="H224" s="13">
        <v>57.24</v>
      </c>
      <c r="I224" s="8" t="s">
        <v>15</v>
      </c>
      <c r="J224" s="8" t="s">
        <v>16</v>
      </c>
      <c r="K224" s="8" t="s">
        <v>780</v>
      </c>
      <c r="L224" s="8" t="s">
        <v>788</v>
      </c>
      <c r="M224" s="8" t="s">
        <v>785</v>
      </c>
      <c r="N224" s="8" t="s">
        <v>786</v>
      </c>
      <c r="O224" s="43">
        <v>42657</v>
      </c>
      <c r="P224" s="8">
        <f t="shared" si="7"/>
        <v>8</v>
      </c>
      <c r="Q224" s="14"/>
    </row>
    <row r="225" spans="1:17" hidden="1">
      <c r="A225" s="6">
        <v>222</v>
      </c>
      <c r="B225" s="12" t="str">
        <f t="shared" si="6"/>
        <v>07-0140-9934-2910-2000-0000-0014d9490s0219</v>
      </c>
      <c r="C225" s="12" t="s">
        <v>1534</v>
      </c>
      <c r="D225" s="16" t="s">
        <v>1535</v>
      </c>
      <c r="E225" s="9" t="s">
        <v>1536</v>
      </c>
      <c r="F225" s="16" t="s">
        <v>145</v>
      </c>
      <c r="G225" s="10">
        <v>42655</v>
      </c>
      <c r="H225" s="13">
        <v>57.24</v>
      </c>
      <c r="I225" s="8" t="s">
        <v>15</v>
      </c>
      <c r="J225" s="8" t="s">
        <v>16</v>
      </c>
      <c r="K225" s="8" t="s">
        <v>780</v>
      </c>
      <c r="L225" s="8" t="s">
        <v>788</v>
      </c>
      <c r="M225" s="8" t="s">
        <v>785</v>
      </c>
      <c r="N225" s="8" t="s">
        <v>786</v>
      </c>
      <c r="O225" s="43">
        <v>42655</v>
      </c>
      <c r="P225" s="8">
        <f t="shared" si="7"/>
        <v>8</v>
      </c>
      <c r="Q225" s="14"/>
    </row>
    <row r="226" spans="1:17" hidden="1">
      <c r="A226" s="6">
        <v>223</v>
      </c>
      <c r="B226" s="12" t="str">
        <f t="shared" si="6"/>
        <v>07-0165-0731-8010-2000-0000-0012d7600p5810</v>
      </c>
      <c r="C226" s="12" t="s">
        <v>1537</v>
      </c>
      <c r="D226" s="16" t="s">
        <v>1538</v>
      </c>
      <c r="E226" s="9" t="s">
        <v>1539</v>
      </c>
      <c r="F226" s="16" t="s">
        <v>778</v>
      </c>
      <c r="G226" s="10">
        <v>42621</v>
      </c>
      <c r="H226" s="13">
        <v>41.34</v>
      </c>
      <c r="I226" s="8" t="s">
        <v>15</v>
      </c>
      <c r="J226" s="8" t="s">
        <v>13</v>
      </c>
      <c r="K226" s="8" t="s">
        <v>780</v>
      </c>
      <c r="L226" s="8" t="s">
        <v>788</v>
      </c>
      <c r="M226" s="8" t="s">
        <v>782</v>
      </c>
      <c r="N226" s="8" t="s">
        <v>786</v>
      </c>
      <c r="O226" s="43">
        <v>42621</v>
      </c>
      <c r="P226" s="8">
        <f t="shared" si="7"/>
        <v>8</v>
      </c>
      <c r="Q226" s="14"/>
    </row>
    <row r="227" spans="1:17" hidden="1">
      <c r="A227" s="6">
        <v>224</v>
      </c>
      <c r="B227" s="12" t="str">
        <f t="shared" si="6"/>
        <v>07-0165-0733-7020-2000-0000-0014d7600r5710</v>
      </c>
      <c r="C227" s="12" t="s">
        <v>1540</v>
      </c>
      <c r="D227" s="16" t="s">
        <v>857</v>
      </c>
      <c r="E227" s="9" t="s">
        <v>1541</v>
      </c>
      <c r="F227" s="16" t="s">
        <v>146</v>
      </c>
      <c r="G227" s="10">
        <v>42474</v>
      </c>
      <c r="H227" s="13">
        <v>20.8</v>
      </c>
      <c r="I227" s="8" t="s">
        <v>15</v>
      </c>
      <c r="J227" s="8" t="s">
        <v>13</v>
      </c>
      <c r="K227" s="8" t="s">
        <v>780</v>
      </c>
      <c r="L227" s="8" t="s">
        <v>788</v>
      </c>
      <c r="M227" s="8" t="s">
        <v>782</v>
      </c>
      <c r="N227" s="8" t="s">
        <v>786</v>
      </c>
      <c r="O227" s="43">
        <v>42474</v>
      </c>
      <c r="P227" s="8">
        <f t="shared" si="7"/>
        <v>9</v>
      </c>
      <c r="Q227" s="14"/>
    </row>
    <row r="228" spans="1:17" hidden="1">
      <c r="A228" s="6">
        <v>225</v>
      </c>
      <c r="B228" s="12" t="str">
        <f t="shared" si="6"/>
        <v>07-0167-7934-0110-2000-0000-0017d9670s7011</v>
      </c>
      <c r="C228" s="12" t="s">
        <v>1542</v>
      </c>
      <c r="D228" s="16" t="s">
        <v>1543</v>
      </c>
      <c r="E228" s="9" t="s">
        <v>1544</v>
      </c>
      <c r="F228" s="16" t="s">
        <v>57</v>
      </c>
      <c r="G228" s="10">
        <v>42503</v>
      </c>
      <c r="H228" s="13">
        <v>11.13</v>
      </c>
      <c r="I228" s="8" t="s">
        <v>15</v>
      </c>
      <c r="J228" s="8" t="s">
        <v>13</v>
      </c>
      <c r="K228" s="8" t="s">
        <v>780</v>
      </c>
      <c r="L228" s="8" t="s">
        <v>788</v>
      </c>
      <c r="M228" s="8" t="s">
        <v>782</v>
      </c>
      <c r="N228" s="8" t="s">
        <v>786</v>
      </c>
      <c r="O228" s="43">
        <v>42503</v>
      </c>
      <c r="P228" s="8">
        <f t="shared" si="7"/>
        <v>9</v>
      </c>
      <c r="Q228" s="14"/>
    </row>
    <row r="229" spans="1:17" hidden="1">
      <c r="A229" s="6">
        <v>226</v>
      </c>
      <c r="B229" s="12" t="str">
        <f t="shared" si="6"/>
        <v>07-0165-0735-8110-2000-0000-0011d7600t5811</v>
      </c>
      <c r="C229" s="12" t="s">
        <v>1545</v>
      </c>
      <c r="D229" s="16" t="s">
        <v>1546</v>
      </c>
      <c r="E229" s="9" t="s">
        <v>1547</v>
      </c>
      <c r="F229" s="16" t="s">
        <v>147</v>
      </c>
      <c r="G229" s="10">
        <v>42601</v>
      </c>
      <c r="H229" s="13">
        <v>57.24</v>
      </c>
      <c r="I229" s="8" t="s">
        <v>15</v>
      </c>
      <c r="J229" s="8" t="s">
        <v>13</v>
      </c>
      <c r="K229" s="8" t="s">
        <v>780</v>
      </c>
      <c r="L229" s="8" t="s">
        <v>788</v>
      </c>
      <c r="M229" s="8" t="s">
        <v>782</v>
      </c>
      <c r="N229" s="8" t="s">
        <v>786</v>
      </c>
      <c r="O229" s="43">
        <v>42601</v>
      </c>
      <c r="P229" s="8">
        <f t="shared" si="7"/>
        <v>9</v>
      </c>
      <c r="Q229" s="14"/>
    </row>
    <row r="230" spans="1:17" hidden="1">
      <c r="A230" s="6">
        <v>227</v>
      </c>
      <c r="B230" s="12" t="str">
        <f t="shared" si="6"/>
        <v>07-0150-6832-3710-2000-0000-0016d8560q0317</v>
      </c>
      <c r="C230" s="12" t="s">
        <v>1548</v>
      </c>
      <c r="D230" s="16" t="s">
        <v>1549</v>
      </c>
      <c r="E230" s="9" t="s">
        <v>1550</v>
      </c>
      <c r="F230" s="16" t="s">
        <v>148</v>
      </c>
      <c r="G230" s="10">
        <v>42802</v>
      </c>
      <c r="H230" s="13">
        <v>12.72</v>
      </c>
      <c r="I230" s="8" t="s">
        <v>15</v>
      </c>
      <c r="J230" s="8" t="s">
        <v>13</v>
      </c>
      <c r="K230" s="8" t="s">
        <v>780</v>
      </c>
      <c r="L230" s="8" t="s">
        <v>788</v>
      </c>
      <c r="M230" s="8" t="s">
        <v>782</v>
      </c>
      <c r="N230" s="8" t="s">
        <v>786</v>
      </c>
      <c r="O230" s="43">
        <v>42802</v>
      </c>
      <c r="P230" s="8">
        <f t="shared" si="7"/>
        <v>8</v>
      </c>
      <c r="Q230" s="14"/>
    </row>
    <row r="231" spans="1:17" hidden="1">
      <c r="A231" s="6">
        <v>228</v>
      </c>
      <c r="B231" s="12" t="str">
        <f t="shared" si="6"/>
        <v>07-0167-7886-7210-2000-0000-0015k8670u7712</v>
      </c>
      <c r="C231" s="12" t="s">
        <v>1551</v>
      </c>
      <c r="D231" s="16" t="s">
        <v>1552</v>
      </c>
      <c r="E231" s="9" t="s">
        <v>1553</v>
      </c>
      <c r="F231" s="16" t="s">
        <v>149</v>
      </c>
      <c r="G231" s="10">
        <v>42508</v>
      </c>
      <c r="H231" s="13">
        <v>57.24</v>
      </c>
      <c r="I231" s="8" t="s">
        <v>15</v>
      </c>
      <c r="J231" s="8" t="s">
        <v>13</v>
      </c>
      <c r="K231" s="8" t="s">
        <v>780</v>
      </c>
      <c r="L231" s="8" t="s">
        <v>788</v>
      </c>
      <c r="M231" s="8" t="s">
        <v>782</v>
      </c>
      <c r="N231" s="8" t="s">
        <v>786</v>
      </c>
      <c r="O231" s="43">
        <v>42508</v>
      </c>
      <c r="P231" s="8">
        <f t="shared" si="7"/>
        <v>9</v>
      </c>
      <c r="Q231" s="14"/>
    </row>
    <row r="232" spans="1:17" hidden="1">
      <c r="A232" s="6">
        <v>229</v>
      </c>
      <c r="B232" s="12" t="str">
        <f t="shared" si="6"/>
        <v>07-0171-1168-5410-2000-0000-0013g1710w1514</v>
      </c>
      <c r="C232" s="12" t="s">
        <v>1554</v>
      </c>
      <c r="D232" s="16" t="s">
        <v>1555</v>
      </c>
      <c r="E232" s="9" t="s">
        <v>1556</v>
      </c>
      <c r="F232" s="16" t="s">
        <v>150</v>
      </c>
      <c r="G232" s="10">
        <v>42451</v>
      </c>
      <c r="H232" s="13">
        <v>24.96</v>
      </c>
      <c r="I232" s="8" t="s">
        <v>15</v>
      </c>
      <c r="J232" s="8" t="s">
        <v>75</v>
      </c>
      <c r="K232" s="8" t="s">
        <v>780</v>
      </c>
      <c r="L232" s="8" t="s">
        <v>788</v>
      </c>
      <c r="M232" s="8" t="s">
        <v>792</v>
      </c>
      <c r="N232" s="8" t="s">
        <v>786</v>
      </c>
      <c r="O232" s="43">
        <v>42451</v>
      </c>
      <c r="P232" s="8">
        <f t="shared" si="7"/>
        <v>9</v>
      </c>
      <c r="Q232" s="14"/>
    </row>
    <row r="233" spans="1:17" hidden="1">
      <c r="A233" s="6">
        <v>230</v>
      </c>
      <c r="B233" s="12" t="str">
        <f t="shared" si="6"/>
        <v>07-0167-7939-1610-2000-0000-0018d9670x7116</v>
      </c>
      <c r="C233" s="12" t="s">
        <v>1557</v>
      </c>
      <c r="D233" s="16" t="s">
        <v>1558</v>
      </c>
      <c r="E233" s="9" t="s">
        <v>1559</v>
      </c>
      <c r="F233" s="16" t="s">
        <v>754</v>
      </c>
      <c r="G233" s="10">
        <v>42479</v>
      </c>
      <c r="H233" s="13">
        <v>24.38</v>
      </c>
      <c r="I233" s="8" t="s">
        <v>15</v>
      </c>
      <c r="J233" s="8" t="s">
        <v>13</v>
      </c>
      <c r="K233" s="8" t="s">
        <v>780</v>
      </c>
      <c r="L233" s="8" t="s">
        <v>788</v>
      </c>
      <c r="M233" s="8" t="s">
        <v>782</v>
      </c>
      <c r="N233" s="8" t="s">
        <v>786</v>
      </c>
      <c r="O233" s="43">
        <v>42479</v>
      </c>
      <c r="P233" s="8">
        <f t="shared" si="7"/>
        <v>9</v>
      </c>
      <c r="Q233" s="14"/>
    </row>
    <row r="234" spans="1:17" hidden="1">
      <c r="A234" s="6">
        <v>231</v>
      </c>
      <c r="B234" s="12" t="str">
        <f t="shared" si="6"/>
        <v>07-0150-6821-0010-2000-0000-0016c8560p0010</v>
      </c>
      <c r="C234" s="12" t="s">
        <v>1560</v>
      </c>
      <c r="D234" s="16" t="s">
        <v>1561</v>
      </c>
      <c r="E234" s="9" t="s">
        <v>1562</v>
      </c>
      <c r="F234" s="16" t="s">
        <v>151</v>
      </c>
      <c r="G234" s="10">
        <v>42486</v>
      </c>
      <c r="H234" s="13">
        <v>46.64</v>
      </c>
      <c r="I234" s="8" t="s">
        <v>15</v>
      </c>
      <c r="J234" s="8" t="s">
        <v>13</v>
      </c>
      <c r="K234" s="8" t="s">
        <v>780</v>
      </c>
      <c r="L234" s="8" t="s">
        <v>788</v>
      </c>
      <c r="M234" s="8" t="s">
        <v>782</v>
      </c>
      <c r="N234" s="8" t="s">
        <v>786</v>
      </c>
      <c r="O234" s="43">
        <v>42486</v>
      </c>
      <c r="P234" s="8">
        <f t="shared" si="7"/>
        <v>9</v>
      </c>
      <c r="Q234" s="14"/>
    </row>
    <row r="235" spans="1:17" hidden="1">
      <c r="A235" s="6">
        <v>232</v>
      </c>
      <c r="B235" s="12" t="str">
        <f t="shared" si="6"/>
        <v>07-0158-9162-8010-2000-0000-0013</v>
      </c>
      <c r="C235" s="12" t="s">
        <v>1563</v>
      </c>
      <c r="D235" s="16"/>
      <c r="E235" s="9" t="s">
        <v>1564</v>
      </c>
      <c r="F235" s="16" t="s">
        <v>152</v>
      </c>
      <c r="G235" s="10">
        <v>42882</v>
      </c>
      <c r="H235" s="13">
        <v>36.4</v>
      </c>
      <c r="I235" s="8" t="s">
        <v>15</v>
      </c>
      <c r="J235" s="8" t="s">
        <v>13</v>
      </c>
      <c r="K235" s="8" t="s">
        <v>780</v>
      </c>
      <c r="L235" s="8" t="s">
        <v>788</v>
      </c>
      <c r="M235" s="8" t="s">
        <v>782</v>
      </c>
      <c r="N235" s="8" t="s">
        <v>786</v>
      </c>
      <c r="O235" s="43">
        <v>42882</v>
      </c>
      <c r="P235" s="8">
        <f t="shared" si="7"/>
        <v>8</v>
      </c>
      <c r="Q235" s="14"/>
    </row>
    <row r="236" spans="1:17" hidden="1">
      <c r="A236" s="6">
        <v>233</v>
      </c>
      <c r="B236" s="12" t="str">
        <f t="shared" si="6"/>
        <v>07-0140-9929-8510-2000-0000-0016c9490x0815</v>
      </c>
      <c r="C236" s="12" t="s">
        <v>1565</v>
      </c>
      <c r="D236" s="16" t="s">
        <v>1566</v>
      </c>
      <c r="E236" s="9" t="s">
        <v>1567</v>
      </c>
      <c r="F236" s="16" t="s">
        <v>153</v>
      </c>
      <c r="G236" s="10">
        <v>42618</v>
      </c>
      <c r="H236" s="13">
        <v>33.39</v>
      </c>
      <c r="I236" s="8" t="s">
        <v>15</v>
      </c>
      <c r="J236" s="8" t="s">
        <v>16</v>
      </c>
      <c r="K236" s="8" t="s">
        <v>780</v>
      </c>
      <c r="L236" s="8" t="s">
        <v>788</v>
      </c>
      <c r="M236" s="8" t="s">
        <v>785</v>
      </c>
      <c r="N236" s="8" t="s">
        <v>786</v>
      </c>
      <c r="O236" s="43">
        <v>42618</v>
      </c>
      <c r="P236" s="8">
        <f t="shared" si="7"/>
        <v>8</v>
      </c>
      <c r="Q236" s="14"/>
    </row>
    <row r="237" spans="1:17" hidden="1">
      <c r="A237" s="6">
        <v>234</v>
      </c>
      <c r="B237" s="12" t="str">
        <f t="shared" si="6"/>
        <v>07-0130-5015-0710-2000-0000-0015b0350t0017</v>
      </c>
      <c r="C237" s="12" t="s">
        <v>1568</v>
      </c>
      <c r="D237" s="16" t="s">
        <v>1569</v>
      </c>
      <c r="E237" s="9" t="s">
        <v>1570</v>
      </c>
      <c r="F237" s="16" t="s">
        <v>154</v>
      </c>
      <c r="G237" s="10">
        <v>42546</v>
      </c>
      <c r="H237" s="13">
        <v>51.94</v>
      </c>
      <c r="I237" s="8" t="s">
        <v>15</v>
      </c>
      <c r="J237" s="8" t="s">
        <v>16</v>
      </c>
      <c r="K237" s="8" t="s">
        <v>780</v>
      </c>
      <c r="L237" s="8" t="s">
        <v>788</v>
      </c>
      <c r="M237" s="8" t="s">
        <v>785</v>
      </c>
      <c r="N237" s="8" t="s">
        <v>786</v>
      </c>
      <c r="O237" s="43">
        <v>42546</v>
      </c>
      <c r="P237" s="8">
        <f t="shared" si="7"/>
        <v>9</v>
      </c>
      <c r="Q237" s="14"/>
    </row>
    <row r="238" spans="1:17" hidden="1">
      <c r="A238" s="6">
        <v>235</v>
      </c>
      <c r="B238" s="12" t="str">
        <f t="shared" si="6"/>
        <v>07-0162-3111-1810-2000-0000-0011b1630p2118</v>
      </c>
      <c r="C238" s="12" t="s">
        <v>1571</v>
      </c>
      <c r="D238" s="16" t="s">
        <v>1572</v>
      </c>
      <c r="E238" s="9" t="s">
        <v>1573</v>
      </c>
      <c r="F238" s="16" t="s">
        <v>155</v>
      </c>
      <c r="G238" s="10">
        <v>42457</v>
      </c>
      <c r="H238" s="13">
        <v>13.52</v>
      </c>
      <c r="I238" s="8" t="s">
        <v>15</v>
      </c>
      <c r="J238" s="8" t="s">
        <v>13</v>
      </c>
      <c r="K238" s="8" t="s">
        <v>780</v>
      </c>
      <c r="L238" s="8" t="s">
        <v>788</v>
      </c>
      <c r="M238" s="8" t="s">
        <v>782</v>
      </c>
      <c r="N238" s="8" t="s">
        <v>786</v>
      </c>
      <c r="O238" s="43">
        <v>42457</v>
      </c>
      <c r="P238" s="8">
        <f t="shared" si="7"/>
        <v>9</v>
      </c>
      <c r="Q238" s="14"/>
    </row>
    <row r="239" spans="1:17" hidden="1">
      <c r="A239" s="6">
        <v>236</v>
      </c>
      <c r="B239" s="12" t="str">
        <f t="shared" si="6"/>
        <v>07-0167-7944-0310-2000-0000-0010e9670s7013</v>
      </c>
      <c r="C239" s="12" t="s">
        <v>1574</v>
      </c>
      <c r="D239" s="16" t="s">
        <v>1575</v>
      </c>
      <c r="E239" s="9" t="s">
        <v>1576</v>
      </c>
      <c r="F239" s="16" t="s">
        <v>133</v>
      </c>
      <c r="G239" s="10">
        <v>42648</v>
      </c>
      <c r="H239" s="13">
        <v>57.24</v>
      </c>
      <c r="I239" s="8" t="s">
        <v>15</v>
      </c>
      <c r="J239" s="8" t="s">
        <v>13</v>
      </c>
      <c r="K239" s="8" t="s">
        <v>780</v>
      </c>
      <c r="L239" s="8" t="s">
        <v>788</v>
      </c>
      <c r="M239" s="8" t="s">
        <v>782</v>
      </c>
      <c r="N239" s="8" t="s">
        <v>786</v>
      </c>
      <c r="O239" s="43">
        <v>42648</v>
      </c>
      <c r="P239" s="8">
        <f t="shared" si="7"/>
        <v>8</v>
      </c>
      <c r="Q239" s="14"/>
    </row>
    <row r="240" spans="1:17" hidden="1">
      <c r="A240" s="6">
        <v>237</v>
      </c>
      <c r="B240" s="12" t="str">
        <f t="shared" si="6"/>
        <v>07-0165-0733-7020-2000-0000-0023d7600r5710</v>
      </c>
      <c r="C240" s="12" t="s">
        <v>1577</v>
      </c>
      <c r="D240" s="16" t="s">
        <v>857</v>
      </c>
      <c r="E240" s="9" t="s">
        <v>1578</v>
      </c>
      <c r="F240" s="16" t="s">
        <v>146</v>
      </c>
      <c r="G240" s="10">
        <v>42601</v>
      </c>
      <c r="H240" s="13">
        <v>16.96</v>
      </c>
      <c r="I240" s="8" t="s">
        <v>15</v>
      </c>
      <c r="J240" s="8" t="s">
        <v>13</v>
      </c>
      <c r="K240" s="8" t="s">
        <v>780</v>
      </c>
      <c r="L240" s="8" t="s">
        <v>794</v>
      </c>
      <c r="M240" s="8" t="s">
        <v>782</v>
      </c>
      <c r="N240" s="8" t="s">
        <v>786</v>
      </c>
      <c r="O240" s="43">
        <v>42601</v>
      </c>
      <c r="P240" s="8">
        <f t="shared" si="7"/>
        <v>9</v>
      </c>
      <c r="Q240" s="14"/>
    </row>
    <row r="241" spans="1:17" hidden="1">
      <c r="A241" s="6">
        <v>238</v>
      </c>
      <c r="B241" s="12" t="str">
        <f t="shared" si="6"/>
        <v>07-0165-0750-3310-2000-0000-0011f7600n5313</v>
      </c>
      <c r="C241" s="12" t="s">
        <v>1579</v>
      </c>
      <c r="D241" s="16" t="s">
        <v>1580</v>
      </c>
      <c r="E241" s="9" t="s">
        <v>1581</v>
      </c>
      <c r="F241" s="16" t="s">
        <v>1582</v>
      </c>
      <c r="G241" s="10">
        <v>42700</v>
      </c>
      <c r="H241" s="13">
        <v>40.81</v>
      </c>
      <c r="I241" s="8" t="s">
        <v>15</v>
      </c>
      <c r="J241" s="8" t="s">
        <v>13</v>
      </c>
      <c r="K241" s="8" t="s">
        <v>780</v>
      </c>
      <c r="L241" s="8" t="s">
        <v>794</v>
      </c>
      <c r="M241" s="8" t="s">
        <v>782</v>
      </c>
      <c r="N241" s="8" t="s">
        <v>786</v>
      </c>
      <c r="O241" s="43">
        <v>42700</v>
      </c>
      <c r="P241" s="8">
        <f t="shared" si="7"/>
        <v>8</v>
      </c>
      <c r="Q241" s="14"/>
    </row>
    <row r="242" spans="1:17" hidden="1">
      <c r="A242" s="6">
        <v>239</v>
      </c>
      <c r="B242" s="12" t="str">
        <f t="shared" si="6"/>
        <v>07-0167-7956-3810-2000-0000-0013f9670u7318</v>
      </c>
      <c r="C242" s="12" t="s">
        <v>1583</v>
      </c>
      <c r="D242" s="16" t="s">
        <v>1584</v>
      </c>
      <c r="E242" s="9" t="s">
        <v>1585</v>
      </c>
      <c r="F242" s="16" t="s">
        <v>41</v>
      </c>
      <c r="G242" s="10">
        <v>42501</v>
      </c>
      <c r="H242" s="13">
        <v>27.56</v>
      </c>
      <c r="I242" s="8" t="s">
        <v>15</v>
      </c>
      <c r="J242" s="8" t="s">
        <v>13</v>
      </c>
      <c r="K242" s="8" t="s">
        <v>780</v>
      </c>
      <c r="L242" s="8" t="s">
        <v>795</v>
      </c>
      <c r="M242" s="8" t="s">
        <v>782</v>
      </c>
      <c r="N242" s="8" t="s">
        <v>786</v>
      </c>
      <c r="O242" s="43">
        <v>42501</v>
      </c>
      <c r="P242" s="8">
        <f t="shared" si="7"/>
        <v>9</v>
      </c>
      <c r="Q242" s="14"/>
    </row>
    <row r="243" spans="1:17">
      <c r="A243" s="6">
        <v>240</v>
      </c>
      <c r="B243" s="12" t="str">
        <f t="shared" si="6"/>
        <v>07-0178-8592-8210-2000-0000-0015m5780q8812</v>
      </c>
      <c r="C243" s="12" t="s">
        <v>1586</v>
      </c>
      <c r="D243" s="16" t="s">
        <v>1587</v>
      </c>
      <c r="E243" s="9" t="s">
        <v>1588</v>
      </c>
      <c r="F243" s="16" t="s">
        <v>156</v>
      </c>
      <c r="G243" s="10">
        <v>42541</v>
      </c>
      <c r="H243" s="13">
        <v>59.36</v>
      </c>
      <c r="I243" s="8" t="s">
        <v>15</v>
      </c>
      <c r="J243" s="8" t="s">
        <v>75</v>
      </c>
      <c r="K243" s="8" t="s">
        <v>780</v>
      </c>
      <c r="L243" s="8" t="s">
        <v>794</v>
      </c>
      <c r="M243" s="8" t="s">
        <v>792</v>
      </c>
      <c r="N243" s="8" t="s">
        <v>786</v>
      </c>
      <c r="O243" s="43">
        <v>42541</v>
      </c>
      <c r="P243" s="8">
        <f t="shared" si="7"/>
        <v>9</v>
      </c>
      <c r="Q243" s="14"/>
    </row>
    <row r="244" spans="1:17" hidden="1">
      <c r="A244" s="6">
        <v>241</v>
      </c>
      <c r="B244" s="12" t="str">
        <f t="shared" si="6"/>
        <v>07-0140-9149-8920-2000-0000-0017e1490x0819</v>
      </c>
      <c r="C244" s="12" t="s">
        <v>1589</v>
      </c>
      <c r="D244" s="16" t="s">
        <v>1590</v>
      </c>
      <c r="E244" s="9" t="s">
        <v>1591</v>
      </c>
      <c r="F244" s="16" t="s">
        <v>1592</v>
      </c>
      <c r="G244" s="10">
        <v>42524</v>
      </c>
      <c r="H244" s="13">
        <v>29.68</v>
      </c>
      <c r="I244" s="8" t="s">
        <v>15</v>
      </c>
      <c r="J244" s="8" t="s">
        <v>16</v>
      </c>
      <c r="K244" s="8" t="s">
        <v>780</v>
      </c>
      <c r="L244" s="8" t="s">
        <v>794</v>
      </c>
      <c r="M244" s="8" t="s">
        <v>785</v>
      </c>
      <c r="N244" s="8" t="s">
        <v>786</v>
      </c>
      <c r="O244" s="43">
        <v>42524</v>
      </c>
      <c r="P244" s="8">
        <f t="shared" si="7"/>
        <v>9</v>
      </c>
      <c r="Q244" s="14"/>
    </row>
    <row r="245" spans="1:17" hidden="1">
      <c r="A245" s="6">
        <v>242</v>
      </c>
      <c r="B245" s="12" t="str">
        <f t="shared" si="6"/>
        <v>07-0140-9960-3910-2000-0000-0010g9490n0319</v>
      </c>
      <c r="C245" s="12" t="s">
        <v>1593</v>
      </c>
      <c r="D245" s="16" t="s">
        <v>1594</v>
      </c>
      <c r="E245" s="9" t="s">
        <v>1595</v>
      </c>
      <c r="F245" s="16" t="s">
        <v>157</v>
      </c>
      <c r="G245" s="10">
        <v>42655</v>
      </c>
      <c r="H245" s="13">
        <v>39.484999999999999</v>
      </c>
      <c r="I245" s="8" t="s">
        <v>15</v>
      </c>
      <c r="J245" s="8" t="s">
        <v>16</v>
      </c>
      <c r="K245" s="8" t="s">
        <v>780</v>
      </c>
      <c r="L245" s="8" t="s">
        <v>794</v>
      </c>
      <c r="M245" s="8" t="s">
        <v>785</v>
      </c>
      <c r="N245" s="8" t="s">
        <v>786</v>
      </c>
      <c r="O245" s="43">
        <v>42655</v>
      </c>
      <c r="P245" s="8">
        <f t="shared" si="7"/>
        <v>8</v>
      </c>
      <c r="Q245" s="14"/>
    </row>
    <row r="246" spans="1:17" hidden="1">
      <c r="A246" s="6">
        <v>243</v>
      </c>
      <c r="B246" s="12" t="str">
        <f t="shared" si="6"/>
        <v>07-0140-9983-9310-2000-0000-0019k9490r0913</v>
      </c>
      <c r="C246" s="12" t="s">
        <v>1596</v>
      </c>
      <c r="D246" s="16" t="s">
        <v>1597</v>
      </c>
      <c r="E246" s="9" t="s">
        <v>1598</v>
      </c>
      <c r="F246" s="16" t="s">
        <v>28</v>
      </c>
      <c r="G246" s="10">
        <v>42728</v>
      </c>
      <c r="H246" s="13">
        <v>27.03</v>
      </c>
      <c r="I246" s="8" t="s">
        <v>15</v>
      </c>
      <c r="J246" s="8" t="s">
        <v>16</v>
      </c>
      <c r="K246" s="8" t="s">
        <v>780</v>
      </c>
      <c r="L246" s="8" t="s">
        <v>794</v>
      </c>
      <c r="M246" s="8" t="s">
        <v>785</v>
      </c>
      <c r="N246" s="8" t="s">
        <v>786</v>
      </c>
      <c r="O246" s="43">
        <v>42728</v>
      </c>
      <c r="P246" s="8">
        <f t="shared" si="7"/>
        <v>8</v>
      </c>
      <c r="Q246" s="14"/>
    </row>
    <row r="247" spans="1:17" hidden="1">
      <c r="A247" s="6">
        <v>244</v>
      </c>
      <c r="B247" s="12" t="str">
        <f t="shared" si="6"/>
        <v>07-0158-9162-7910-2000-0000-0019g1590q8719</v>
      </c>
      <c r="C247" s="12" t="s">
        <v>1599</v>
      </c>
      <c r="D247" s="16" t="s">
        <v>1600</v>
      </c>
      <c r="E247" s="9" t="s">
        <v>1601</v>
      </c>
      <c r="F247" s="16" t="s">
        <v>158</v>
      </c>
      <c r="G247" s="10">
        <v>42636</v>
      </c>
      <c r="H247" s="13">
        <v>58.24</v>
      </c>
      <c r="I247" s="8" t="s">
        <v>15</v>
      </c>
      <c r="J247" s="8" t="s">
        <v>13</v>
      </c>
      <c r="K247" s="8" t="s">
        <v>780</v>
      </c>
      <c r="L247" s="8" t="s">
        <v>788</v>
      </c>
      <c r="M247" s="8" t="s">
        <v>782</v>
      </c>
      <c r="N247" s="8" t="s">
        <v>786</v>
      </c>
      <c r="O247" s="43">
        <v>42636</v>
      </c>
      <c r="P247" s="8">
        <f t="shared" si="7"/>
        <v>8</v>
      </c>
      <c r="Q247" s="14"/>
    </row>
    <row r="248" spans="1:17" hidden="1">
      <c r="A248" s="6">
        <v>245</v>
      </c>
      <c r="B248" s="12" t="str">
        <f t="shared" si="6"/>
        <v>07-0130-5024-4810-2000-0000-0010c0350s0418</v>
      </c>
      <c r="C248" s="12" t="s">
        <v>1602</v>
      </c>
      <c r="D248" s="16" t="s">
        <v>1603</v>
      </c>
      <c r="E248" s="9" t="s">
        <v>1604</v>
      </c>
      <c r="F248" s="16" t="s">
        <v>159</v>
      </c>
      <c r="G248" s="10">
        <v>42623</v>
      </c>
      <c r="H248" s="13">
        <v>59.36</v>
      </c>
      <c r="I248" s="8" t="s">
        <v>15</v>
      </c>
      <c r="J248" s="8" t="s">
        <v>16</v>
      </c>
      <c r="K248" s="8" t="s">
        <v>780</v>
      </c>
      <c r="L248" s="8" t="s">
        <v>794</v>
      </c>
      <c r="M248" s="8" t="s">
        <v>785</v>
      </c>
      <c r="N248" s="8" t="s">
        <v>786</v>
      </c>
      <c r="O248" s="43">
        <v>42623</v>
      </c>
      <c r="P248" s="8">
        <f t="shared" si="7"/>
        <v>8</v>
      </c>
      <c r="Q248" s="14"/>
    </row>
    <row r="249" spans="1:17" hidden="1">
      <c r="A249" s="6">
        <v>246</v>
      </c>
      <c r="B249" s="12" t="str">
        <f t="shared" si="6"/>
        <v>07-0130-5024-4710-2000-0000-0017c0350s0417</v>
      </c>
      <c r="C249" s="12" t="s">
        <v>1605</v>
      </c>
      <c r="D249" s="16" t="s">
        <v>1606</v>
      </c>
      <c r="E249" s="9" t="s">
        <v>1607</v>
      </c>
      <c r="F249" s="16" t="s">
        <v>160</v>
      </c>
      <c r="G249" s="10">
        <v>42623</v>
      </c>
      <c r="H249" s="13">
        <v>59.36</v>
      </c>
      <c r="I249" s="8" t="s">
        <v>15</v>
      </c>
      <c r="J249" s="8" t="s">
        <v>16</v>
      </c>
      <c r="K249" s="8" t="s">
        <v>780</v>
      </c>
      <c r="L249" s="8" t="s">
        <v>794</v>
      </c>
      <c r="M249" s="8" t="s">
        <v>785</v>
      </c>
      <c r="N249" s="8" t="s">
        <v>786</v>
      </c>
      <c r="O249" s="43">
        <v>42623</v>
      </c>
      <c r="P249" s="8">
        <f t="shared" si="7"/>
        <v>8</v>
      </c>
      <c r="Q249" s="14"/>
    </row>
    <row r="250" spans="1:17" hidden="1">
      <c r="A250" s="6">
        <v>247</v>
      </c>
      <c r="B250" s="12" t="str">
        <f t="shared" si="6"/>
        <v>07-0130-5015-0210-2000-0000-0010b0350t0012</v>
      </c>
      <c r="C250" s="12" t="s">
        <v>1608</v>
      </c>
      <c r="D250" s="16" t="s">
        <v>1609</v>
      </c>
      <c r="E250" s="9" t="s">
        <v>1610</v>
      </c>
      <c r="F250" s="16" t="s">
        <v>154</v>
      </c>
      <c r="G250" s="10">
        <v>42656</v>
      </c>
      <c r="H250" s="13">
        <v>57.24</v>
      </c>
      <c r="I250" s="8" t="s">
        <v>15</v>
      </c>
      <c r="J250" s="8" t="s">
        <v>16</v>
      </c>
      <c r="K250" s="8" t="s">
        <v>780</v>
      </c>
      <c r="L250" s="8" t="s">
        <v>788</v>
      </c>
      <c r="M250" s="8" t="s">
        <v>785</v>
      </c>
      <c r="N250" s="8" t="s">
        <v>786</v>
      </c>
      <c r="O250" s="43">
        <v>42656</v>
      </c>
      <c r="P250" s="8">
        <f t="shared" si="7"/>
        <v>8</v>
      </c>
      <c r="Q250" s="14"/>
    </row>
    <row r="251" spans="1:17" hidden="1">
      <c r="A251" s="6">
        <v>248</v>
      </c>
      <c r="B251" s="12" t="str">
        <f t="shared" si="6"/>
        <v>07-0140-9929-8210-2000-0000-0017c9490x0812</v>
      </c>
      <c r="C251" s="12" t="s">
        <v>1611</v>
      </c>
      <c r="D251" s="16" t="s">
        <v>1612</v>
      </c>
      <c r="E251" s="9" t="s">
        <v>1613</v>
      </c>
      <c r="F251" s="16" t="s">
        <v>161</v>
      </c>
      <c r="G251" s="10">
        <v>42703</v>
      </c>
      <c r="H251" s="13">
        <v>38.159999999999997</v>
      </c>
      <c r="I251" s="8" t="s">
        <v>15</v>
      </c>
      <c r="J251" s="8" t="s">
        <v>16</v>
      </c>
      <c r="K251" s="8" t="s">
        <v>780</v>
      </c>
      <c r="L251" s="8" t="s">
        <v>788</v>
      </c>
      <c r="M251" s="8" t="s">
        <v>785</v>
      </c>
      <c r="N251" s="8" t="s">
        <v>786</v>
      </c>
      <c r="O251" s="43">
        <v>42703</v>
      </c>
      <c r="P251" s="8">
        <f t="shared" si="7"/>
        <v>8</v>
      </c>
      <c r="Q251" s="14"/>
    </row>
    <row r="252" spans="1:17" hidden="1">
      <c r="A252" s="6">
        <v>249</v>
      </c>
      <c r="B252" s="12" t="str">
        <f t="shared" si="6"/>
        <v>07-0167-7963-9410-2000-0000-0017g9670r7914</v>
      </c>
      <c r="C252" s="12" t="s">
        <v>1614</v>
      </c>
      <c r="D252" s="16" t="s">
        <v>1615</v>
      </c>
      <c r="E252" s="9" t="s">
        <v>1616</v>
      </c>
      <c r="F252" s="16" t="s">
        <v>162</v>
      </c>
      <c r="G252" s="10">
        <v>42669</v>
      </c>
      <c r="H252" s="13">
        <v>48.23</v>
      </c>
      <c r="I252" s="8" t="s">
        <v>15</v>
      </c>
      <c r="J252" s="8" t="s">
        <v>13</v>
      </c>
      <c r="K252" s="8" t="s">
        <v>780</v>
      </c>
      <c r="L252" s="8" t="s">
        <v>794</v>
      </c>
      <c r="M252" s="8" t="s">
        <v>782</v>
      </c>
      <c r="N252" s="8" t="s">
        <v>786</v>
      </c>
      <c r="O252" s="43">
        <v>42669</v>
      </c>
      <c r="P252" s="8">
        <f t="shared" si="7"/>
        <v>8</v>
      </c>
      <c r="Q252" s="14"/>
    </row>
    <row r="253" spans="1:17" hidden="1">
      <c r="A253" s="6">
        <v>250</v>
      </c>
      <c r="B253" s="12" t="str">
        <f t="shared" si="6"/>
        <v>07-0127-4945-0010-2000-0000-0015</v>
      </c>
      <c r="C253" s="12" t="s">
        <v>1617</v>
      </c>
      <c r="D253" s="16"/>
      <c r="E253" s="9" t="s">
        <v>1618</v>
      </c>
      <c r="F253" s="16" t="s">
        <v>163</v>
      </c>
      <c r="G253" s="10">
        <v>42581</v>
      </c>
      <c r="H253" s="13">
        <v>50.88</v>
      </c>
      <c r="I253" s="8" t="s">
        <v>15</v>
      </c>
      <c r="J253" s="8" t="s">
        <v>38</v>
      </c>
      <c r="K253" s="8" t="s">
        <v>780</v>
      </c>
      <c r="L253" s="8" t="s">
        <v>794</v>
      </c>
      <c r="M253" s="8" t="s">
        <v>790</v>
      </c>
      <c r="N253" s="8" t="s">
        <v>786</v>
      </c>
      <c r="O253" s="43">
        <v>42581</v>
      </c>
      <c r="P253" s="8">
        <f t="shared" si="7"/>
        <v>9</v>
      </c>
      <c r="Q253" s="14"/>
    </row>
    <row r="254" spans="1:17" hidden="1">
      <c r="A254" s="6">
        <v>251</v>
      </c>
      <c r="B254" s="12" t="str">
        <f t="shared" si="6"/>
        <v>07-0178-8654-0810-2000-0000-0010f6780s8018</v>
      </c>
      <c r="C254" s="12" t="s">
        <v>1619</v>
      </c>
      <c r="D254" s="16" t="s">
        <v>1620</v>
      </c>
      <c r="E254" s="9" t="s">
        <v>1621</v>
      </c>
      <c r="F254" s="16" t="s">
        <v>1622</v>
      </c>
      <c r="G254" s="10">
        <v>42812</v>
      </c>
      <c r="H254" s="13">
        <v>56</v>
      </c>
      <c r="I254" s="8" t="s">
        <v>15</v>
      </c>
      <c r="J254" s="8" t="s">
        <v>75</v>
      </c>
      <c r="K254" s="8" t="s">
        <v>780</v>
      </c>
      <c r="L254" s="8" t="s">
        <v>794</v>
      </c>
      <c r="M254" s="8" t="s">
        <v>792</v>
      </c>
      <c r="N254" s="8" t="s">
        <v>786</v>
      </c>
      <c r="O254" s="43">
        <v>42812</v>
      </c>
      <c r="P254" s="8">
        <f t="shared" si="7"/>
        <v>8</v>
      </c>
      <c r="Q254" s="14"/>
    </row>
    <row r="255" spans="1:17" hidden="1">
      <c r="A255" s="6">
        <v>252</v>
      </c>
      <c r="B255" s="12" t="str">
        <f t="shared" si="6"/>
        <v>07-0178-8654-0910-2000-0000-0013f6780s8019</v>
      </c>
      <c r="C255" s="12" t="s">
        <v>1623</v>
      </c>
      <c r="D255" s="16" t="s">
        <v>1624</v>
      </c>
      <c r="E255" s="9" t="s">
        <v>1625</v>
      </c>
      <c r="F255" s="16" t="s">
        <v>164</v>
      </c>
      <c r="G255" s="10">
        <v>42812</v>
      </c>
      <c r="H255" s="13">
        <v>56</v>
      </c>
      <c r="I255" s="8" t="s">
        <v>15</v>
      </c>
      <c r="J255" s="8" t="s">
        <v>75</v>
      </c>
      <c r="K255" s="8" t="s">
        <v>780</v>
      </c>
      <c r="L255" s="8" t="s">
        <v>794</v>
      </c>
      <c r="M255" s="8" t="s">
        <v>792</v>
      </c>
      <c r="N255" s="8" t="s">
        <v>786</v>
      </c>
      <c r="O255" s="43">
        <v>42812</v>
      </c>
      <c r="P255" s="8">
        <f t="shared" si="7"/>
        <v>8</v>
      </c>
      <c r="Q255" s="14"/>
    </row>
    <row r="256" spans="1:17" hidden="1">
      <c r="A256" s="6">
        <v>253</v>
      </c>
      <c r="B256" s="12" t="str">
        <f t="shared" si="6"/>
        <v>07-0178-8654-1010-2000-0000-0017f6780s8110</v>
      </c>
      <c r="C256" s="12" t="s">
        <v>1626</v>
      </c>
      <c r="D256" s="16" t="s">
        <v>1627</v>
      </c>
      <c r="E256" s="9" t="s">
        <v>1628</v>
      </c>
      <c r="F256" s="16" t="s">
        <v>164</v>
      </c>
      <c r="G256" s="10">
        <v>42812</v>
      </c>
      <c r="H256" s="13">
        <v>56</v>
      </c>
      <c r="I256" s="8" t="s">
        <v>15</v>
      </c>
      <c r="J256" s="8" t="s">
        <v>75</v>
      </c>
      <c r="K256" s="8" t="s">
        <v>780</v>
      </c>
      <c r="L256" s="8" t="s">
        <v>794</v>
      </c>
      <c r="M256" s="8" t="s">
        <v>792</v>
      </c>
      <c r="N256" s="8" t="s">
        <v>786</v>
      </c>
      <c r="O256" s="43">
        <v>42812</v>
      </c>
      <c r="P256" s="8">
        <f t="shared" si="7"/>
        <v>8</v>
      </c>
      <c r="Q256" s="14"/>
    </row>
    <row r="257" spans="1:17" hidden="1">
      <c r="A257" s="6">
        <v>254</v>
      </c>
      <c r="B257" s="12" t="str">
        <f t="shared" si="6"/>
        <v>07-0167-7959-9410-2000-0000-0014f9670x7914</v>
      </c>
      <c r="C257" s="12" t="s">
        <v>1629</v>
      </c>
      <c r="D257" s="16" t="s">
        <v>1630</v>
      </c>
      <c r="E257" s="9" t="s">
        <v>1631</v>
      </c>
      <c r="F257" s="16" t="s">
        <v>165</v>
      </c>
      <c r="G257" s="10">
        <v>42552</v>
      </c>
      <c r="H257" s="13">
        <v>38.159999999999997</v>
      </c>
      <c r="I257" s="8" t="s">
        <v>15</v>
      </c>
      <c r="J257" s="8" t="s">
        <v>13</v>
      </c>
      <c r="K257" s="8" t="s">
        <v>780</v>
      </c>
      <c r="L257" s="8" t="s">
        <v>794</v>
      </c>
      <c r="M257" s="8" t="s">
        <v>782</v>
      </c>
      <c r="N257" s="8" t="s">
        <v>786</v>
      </c>
      <c r="O257" s="43">
        <v>42552</v>
      </c>
      <c r="P257" s="8">
        <f t="shared" si="7"/>
        <v>9</v>
      </c>
      <c r="Q257" s="14"/>
    </row>
    <row r="258" spans="1:17" hidden="1">
      <c r="A258" s="6">
        <v>255</v>
      </c>
      <c r="B258" s="12" t="str">
        <f t="shared" si="6"/>
        <v>07-0167-7959-9710-2000-0000-0013f9670x7917</v>
      </c>
      <c r="C258" s="12" t="s">
        <v>1632</v>
      </c>
      <c r="D258" s="16" t="s">
        <v>1633</v>
      </c>
      <c r="E258" s="9" t="s">
        <v>1634</v>
      </c>
      <c r="F258" s="16" t="s">
        <v>166</v>
      </c>
      <c r="G258" s="10">
        <v>42552</v>
      </c>
      <c r="H258" s="13">
        <v>57.24</v>
      </c>
      <c r="I258" s="8" t="s">
        <v>15</v>
      </c>
      <c r="J258" s="8" t="s">
        <v>13</v>
      </c>
      <c r="K258" s="8" t="s">
        <v>780</v>
      </c>
      <c r="L258" s="8" t="s">
        <v>794</v>
      </c>
      <c r="M258" s="8" t="s">
        <v>782</v>
      </c>
      <c r="N258" s="8" t="s">
        <v>786</v>
      </c>
      <c r="O258" s="43">
        <v>42552</v>
      </c>
      <c r="P258" s="8">
        <f t="shared" si="7"/>
        <v>9</v>
      </c>
      <c r="Q258" s="14"/>
    </row>
    <row r="259" spans="1:17" hidden="1">
      <c r="A259" s="6">
        <v>256</v>
      </c>
      <c r="B259" s="12" t="str">
        <f t="shared" si="6"/>
        <v>07-0162-3114-6810-2000-0000-0013b1630s2618</v>
      </c>
      <c r="C259" s="12" t="s">
        <v>1635</v>
      </c>
      <c r="D259" s="16" t="s">
        <v>1636</v>
      </c>
      <c r="E259" s="9" t="s">
        <v>1637</v>
      </c>
      <c r="F259" s="16" t="s">
        <v>167</v>
      </c>
      <c r="G259" s="10">
        <v>42568</v>
      </c>
      <c r="H259" s="13">
        <v>55.65</v>
      </c>
      <c r="I259" s="8" t="s">
        <v>15</v>
      </c>
      <c r="J259" s="8" t="s">
        <v>13</v>
      </c>
      <c r="K259" s="8" t="s">
        <v>780</v>
      </c>
      <c r="L259" s="8" t="s">
        <v>788</v>
      </c>
      <c r="M259" s="8" t="s">
        <v>782</v>
      </c>
      <c r="N259" s="8" t="s">
        <v>786</v>
      </c>
      <c r="O259" s="43">
        <v>42568</v>
      </c>
      <c r="P259" s="8">
        <f t="shared" si="7"/>
        <v>9</v>
      </c>
      <c r="Q259" s="14"/>
    </row>
    <row r="260" spans="1:17" hidden="1">
      <c r="A260" s="6">
        <v>257</v>
      </c>
      <c r="B260" s="12" t="str">
        <f t="shared" si="6"/>
        <v>07-0140-9934-3110-2000-0000-0011d9490s0311</v>
      </c>
      <c r="C260" s="12" t="s">
        <v>1638</v>
      </c>
      <c r="D260" s="16" t="s">
        <v>1639</v>
      </c>
      <c r="E260" s="9" t="s">
        <v>1640</v>
      </c>
      <c r="F260" s="16" t="s">
        <v>53</v>
      </c>
      <c r="G260" s="10">
        <v>42684</v>
      </c>
      <c r="H260" s="13">
        <v>50.88</v>
      </c>
      <c r="I260" s="8" t="s">
        <v>15</v>
      </c>
      <c r="J260" s="8" t="s">
        <v>16</v>
      </c>
      <c r="K260" s="8" t="s">
        <v>780</v>
      </c>
      <c r="L260" s="8" t="s">
        <v>788</v>
      </c>
      <c r="M260" s="8" t="s">
        <v>785</v>
      </c>
      <c r="N260" s="8" t="s">
        <v>786</v>
      </c>
      <c r="O260" s="43">
        <v>42684</v>
      </c>
      <c r="P260" s="8">
        <f t="shared" si="7"/>
        <v>8</v>
      </c>
      <c r="Q260" s="14"/>
    </row>
    <row r="261" spans="1:17" hidden="1">
      <c r="A261" s="6">
        <v>258</v>
      </c>
      <c r="B261" s="12" t="str">
        <f t="shared" ref="B261:B324" si="8">C261&amp;D261</f>
        <v>07-0140-9934-2710-2000-0000-0018d9490s0217</v>
      </c>
      <c r="C261" s="12" t="s">
        <v>1641</v>
      </c>
      <c r="D261" s="16" t="s">
        <v>1642</v>
      </c>
      <c r="E261" s="9" t="s">
        <v>1643</v>
      </c>
      <c r="F261" s="16" t="s">
        <v>168</v>
      </c>
      <c r="G261" s="10">
        <v>42574</v>
      </c>
      <c r="H261" s="13">
        <v>57.24</v>
      </c>
      <c r="I261" s="8" t="s">
        <v>15</v>
      </c>
      <c r="J261" s="8" t="s">
        <v>16</v>
      </c>
      <c r="K261" s="8" t="s">
        <v>780</v>
      </c>
      <c r="L261" s="8" t="s">
        <v>788</v>
      </c>
      <c r="M261" s="8" t="s">
        <v>785</v>
      </c>
      <c r="N261" s="8" t="s">
        <v>786</v>
      </c>
      <c r="O261" s="43">
        <v>42574</v>
      </c>
      <c r="P261" s="8">
        <f t="shared" si="7"/>
        <v>9</v>
      </c>
      <c r="Q261" s="14"/>
    </row>
    <row r="262" spans="1:17" hidden="1">
      <c r="A262" s="6">
        <v>259</v>
      </c>
      <c r="B262" s="12" t="str">
        <f t="shared" si="8"/>
        <v>07-0167-7966-9010-2000-0000-0012g9670u7910</v>
      </c>
      <c r="C262" s="12" t="s">
        <v>1644</v>
      </c>
      <c r="D262" s="16" t="s">
        <v>1645</v>
      </c>
      <c r="E262" s="9" t="s">
        <v>1646</v>
      </c>
      <c r="F262" s="16" t="s">
        <v>169</v>
      </c>
      <c r="G262" s="10">
        <v>42702</v>
      </c>
      <c r="H262" s="13">
        <v>29.68</v>
      </c>
      <c r="I262" s="8" t="s">
        <v>15</v>
      </c>
      <c r="J262" s="8" t="s">
        <v>13</v>
      </c>
      <c r="K262" s="8" t="s">
        <v>780</v>
      </c>
      <c r="L262" s="8" t="s">
        <v>794</v>
      </c>
      <c r="M262" s="8" t="s">
        <v>782</v>
      </c>
      <c r="N262" s="8" t="s">
        <v>786</v>
      </c>
      <c r="O262" s="43">
        <v>42702</v>
      </c>
      <c r="P262" s="8">
        <f t="shared" ref="P262:P325" si="9">DATEDIF(O262,$B$1,"Y")</f>
        <v>8</v>
      </c>
      <c r="Q262" s="14"/>
    </row>
    <row r="263" spans="1:17" hidden="1">
      <c r="A263" s="6">
        <v>260</v>
      </c>
      <c r="B263" s="12" t="str">
        <f t="shared" si="8"/>
        <v>07-0167-7966-8410-2000-0000-0013g9670u7814</v>
      </c>
      <c r="C263" s="12" t="s">
        <v>1647</v>
      </c>
      <c r="D263" s="16" t="s">
        <v>1648</v>
      </c>
      <c r="E263" s="9" t="s">
        <v>1649</v>
      </c>
      <c r="F263" s="16" t="s">
        <v>113</v>
      </c>
      <c r="G263" s="10">
        <v>42627</v>
      </c>
      <c r="H263" s="13">
        <v>59.36</v>
      </c>
      <c r="I263" s="8" t="s">
        <v>15</v>
      </c>
      <c r="J263" s="8" t="s">
        <v>13</v>
      </c>
      <c r="K263" s="8" t="s">
        <v>780</v>
      </c>
      <c r="L263" s="8" t="s">
        <v>794</v>
      </c>
      <c r="M263" s="8" t="s">
        <v>782</v>
      </c>
      <c r="N263" s="8" t="s">
        <v>786</v>
      </c>
      <c r="O263" s="43">
        <v>42627</v>
      </c>
      <c r="P263" s="8">
        <f t="shared" si="9"/>
        <v>8</v>
      </c>
      <c r="Q263" s="14"/>
    </row>
    <row r="264" spans="1:17" hidden="1">
      <c r="A264" s="6">
        <v>261</v>
      </c>
      <c r="B264" s="12" t="str">
        <f t="shared" si="8"/>
        <v/>
      </c>
      <c r="C264" s="12"/>
      <c r="D264" s="16"/>
      <c r="E264" s="9" t="s">
        <v>1650</v>
      </c>
      <c r="F264" s="16" t="s">
        <v>170</v>
      </c>
      <c r="G264" s="10">
        <v>42615</v>
      </c>
      <c r="H264" s="13">
        <v>59.36</v>
      </c>
      <c r="I264" s="8" t="s">
        <v>15</v>
      </c>
      <c r="J264" s="8" t="s">
        <v>76</v>
      </c>
      <c r="K264" s="8">
        <v>0</v>
      </c>
      <c r="L264" s="8" t="s">
        <v>794</v>
      </c>
      <c r="M264" s="8" t="s">
        <v>793</v>
      </c>
      <c r="N264" s="8" t="s">
        <v>786</v>
      </c>
      <c r="O264" s="43">
        <v>42615</v>
      </c>
      <c r="P264" s="8">
        <f t="shared" si="9"/>
        <v>8</v>
      </c>
      <c r="Q264" s="14"/>
    </row>
    <row r="265" spans="1:17" hidden="1">
      <c r="A265" s="6">
        <v>262</v>
      </c>
      <c r="B265" s="12" t="str">
        <f t="shared" si="8"/>
        <v>07-0167-7999-3010-2000-0000-0014m9670x7310</v>
      </c>
      <c r="C265" s="12" t="s">
        <v>1651</v>
      </c>
      <c r="D265" s="16" t="s">
        <v>1652</v>
      </c>
      <c r="E265" s="9" t="s">
        <v>1653</v>
      </c>
      <c r="F265" s="16" t="s">
        <v>171</v>
      </c>
      <c r="G265" s="10">
        <v>42710</v>
      </c>
      <c r="H265" s="13">
        <v>59.36</v>
      </c>
      <c r="I265" s="8" t="s">
        <v>15</v>
      </c>
      <c r="J265" s="8" t="s">
        <v>13</v>
      </c>
      <c r="K265" s="8" t="s">
        <v>780</v>
      </c>
      <c r="L265" s="8" t="s">
        <v>794</v>
      </c>
      <c r="M265" s="8" t="s">
        <v>782</v>
      </c>
      <c r="N265" s="8" t="s">
        <v>786</v>
      </c>
      <c r="O265" s="43">
        <v>42710</v>
      </c>
      <c r="P265" s="8">
        <f t="shared" si="9"/>
        <v>8</v>
      </c>
      <c r="Q265" s="14"/>
    </row>
    <row r="266" spans="1:17" hidden="1">
      <c r="A266" s="6">
        <v>263</v>
      </c>
      <c r="B266" s="12" t="str">
        <f t="shared" si="8"/>
        <v>07-0178-8654-0710-2000-0000-0017f6780s8017</v>
      </c>
      <c r="C266" s="12" t="s">
        <v>1654</v>
      </c>
      <c r="D266" s="16" t="s">
        <v>1655</v>
      </c>
      <c r="E266" s="9" t="s">
        <v>1656</v>
      </c>
      <c r="F266" s="16" t="s">
        <v>164</v>
      </c>
      <c r="G266" s="10">
        <v>42812</v>
      </c>
      <c r="H266" s="13">
        <v>56</v>
      </c>
      <c r="I266" s="8" t="s">
        <v>15</v>
      </c>
      <c r="J266" s="8" t="s">
        <v>75</v>
      </c>
      <c r="K266" s="8" t="s">
        <v>780</v>
      </c>
      <c r="L266" s="8" t="s">
        <v>794</v>
      </c>
      <c r="M266" s="8" t="s">
        <v>792</v>
      </c>
      <c r="N266" s="8" t="s">
        <v>786</v>
      </c>
      <c r="O266" s="43">
        <v>42812</v>
      </c>
      <c r="P266" s="8">
        <f t="shared" si="9"/>
        <v>8</v>
      </c>
      <c r="Q266" s="14"/>
    </row>
    <row r="267" spans="1:17" hidden="1">
      <c r="A267" s="6">
        <v>264</v>
      </c>
      <c r="B267" s="12" t="str">
        <f t="shared" si="8"/>
        <v>07-0130-5023-4710-2000-0000-0018c0350r0417</v>
      </c>
      <c r="C267" s="12" t="s">
        <v>1657</v>
      </c>
      <c r="D267" s="16" t="s">
        <v>1658</v>
      </c>
      <c r="E267" s="9" t="s">
        <v>1659</v>
      </c>
      <c r="F267" s="16" t="s">
        <v>172</v>
      </c>
      <c r="G267" s="10">
        <v>42640</v>
      </c>
      <c r="H267" s="13">
        <v>59.36</v>
      </c>
      <c r="I267" s="8" t="s">
        <v>15</v>
      </c>
      <c r="J267" s="8" t="s">
        <v>16</v>
      </c>
      <c r="K267" s="8" t="s">
        <v>780</v>
      </c>
      <c r="L267" s="8" t="s">
        <v>794</v>
      </c>
      <c r="M267" s="8" t="s">
        <v>785</v>
      </c>
      <c r="N267" s="8" t="s">
        <v>786</v>
      </c>
      <c r="O267" s="43">
        <v>42640</v>
      </c>
      <c r="P267" s="8">
        <f t="shared" si="9"/>
        <v>8</v>
      </c>
      <c r="Q267" s="14"/>
    </row>
    <row r="268" spans="1:17" hidden="1">
      <c r="A268" s="6">
        <v>265</v>
      </c>
      <c r="B268" s="12" t="str">
        <f t="shared" si="8"/>
        <v>07-0167-7969-3020-2000-0000-0018g9670x7310</v>
      </c>
      <c r="C268" s="12" t="s">
        <v>1660</v>
      </c>
      <c r="D268" s="16" t="s">
        <v>1661</v>
      </c>
      <c r="E268" s="9" t="s">
        <v>1662</v>
      </c>
      <c r="F268" s="16" t="s">
        <v>173</v>
      </c>
      <c r="G268" s="10">
        <v>42567</v>
      </c>
      <c r="H268" s="13">
        <v>19.079999999999998</v>
      </c>
      <c r="I268" s="8" t="s">
        <v>15</v>
      </c>
      <c r="J268" s="8" t="s">
        <v>13</v>
      </c>
      <c r="K268" s="8" t="s">
        <v>780</v>
      </c>
      <c r="L268" s="8" t="s">
        <v>794</v>
      </c>
      <c r="M268" s="8" t="s">
        <v>782</v>
      </c>
      <c r="N268" s="8" t="s">
        <v>786</v>
      </c>
      <c r="O268" s="43">
        <v>42567</v>
      </c>
      <c r="P268" s="8">
        <f t="shared" si="9"/>
        <v>9</v>
      </c>
      <c r="Q268" s="14"/>
    </row>
    <row r="269" spans="1:17" hidden="1">
      <c r="A269" s="6">
        <v>266</v>
      </c>
      <c r="B269" s="12" t="str">
        <f t="shared" si="8"/>
        <v>07-0140-9929-3310-2000-0000-0015c9490x0313</v>
      </c>
      <c r="C269" s="12" t="s">
        <v>1663</v>
      </c>
      <c r="D269" s="16" t="s">
        <v>1664</v>
      </c>
      <c r="E269" s="9" t="s">
        <v>1665</v>
      </c>
      <c r="F269" s="16" t="s">
        <v>143</v>
      </c>
      <c r="G269" s="10">
        <v>42690</v>
      </c>
      <c r="H269" s="13">
        <v>57.24</v>
      </c>
      <c r="I269" s="8" t="s">
        <v>15</v>
      </c>
      <c r="J269" s="8" t="s">
        <v>16</v>
      </c>
      <c r="K269" s="8" t="s">
        <v>780</v>
      </c>
      <c r="L269" s="8" t="s">
        <v>788</v>
      </c>
      <c r="M269" s="8" t="s">
        <v>785</v>
      </c>
      <c r="N269" s="8" t="s">
        <v>786</v>
      </c>
      <c r="O269" s="43">
        <v>42690</v>
      </c>
      <c r="P269" s="8">
        <f t="shared" si="9"/>
        <v>8</v>
      </c>
      <c r="Q269" s="14"/>
    </row>
    <row r="270" spans="1:17" hidden="1">
      <c r="A270" s="6">
        <v>267</v>
      </c>
      <c r="B270" s="12" t="str">
        <f t="shared" si="8"/>
        <v>07-0158-9200-7810-2000-0000-0011a2590n8718</v>
      </c>
      <c r="C270" s="12" t="s">
        <v>1666</v>
      </c>
      <c r="D270" s="16" t="s">
        <v>1667</v>
      </c>
      <c r="E270" s="9" t="s">
        <v>1668</v>
      </c>
      <c r="F270" s="16" t="s">
        <v>174</v>
      </c>
      <c r="G270" s="10">
        <v>42577</v>
      </c>
      <c r="H270" s="13">
        <v>33.39</v>
      </c>
      <c r="I270" s="8" t="s">
        <v>15</v>
      </c>
      <c r="J270" s="8" t="s">
        <v>13</v>
      </c>
      <c r="K270" s="8" t="s">
        <v>780</v>
      </c>
      <c r="L270" s="8" t="s">
        <v>794</v>
      </c>
      <c r="M270" s="8" t="s">
        <v>782</v>
      </c>
      <c r="N270" s="8" t="s">
        <v>786</v>
      </c>
      <c r="O270" s="43">
        <v>42577</v>
      </c>
      <c r="P270" s="8">
        <f t="shared" si="9"/>
        <v>9</v>
      </c>
      <c r="Q270" s="14"/>
    </row>
    <row r="271" spans="1:17" hidden="1">
      <c r="A271" s="6">
        <v>268</v>
      </c>
      <c r="B271" s="12" t="str">
        <f t="shared" si="8"/>
        <v>07-0165-0750-3210-2000-0000-0018f7600n5312</v>
      </c>
      <c r="C271" s="12" t="s">
        <v>1669</v>
      </c>
      <c r="D271" s="16" t="s">
        <v>1670</v>
      </c>
      <c r="E271" s="9" t="s">
        <v>1671</v>
      </c>
      <c r="F271" s="16" t="s">
        <v>175</v>
      </c>
      <c r="G271" s="10">
        <v>42580</v>
      </c>
      <c r="H271" s="13">
        <v>11.07</v>
      </c>
      <c r="I271" s="8" t="s">
        <v>15</v>
      </c>
      <c r="J271" s="8" t="s">
        <v>13</v>
      </c>
      <c r="K271" s="8" t="s">
        <v>780</v>
      </c>
      <c r="L271" s="8" t="s">
        <v>794</v>
      </c>
      <c r="M271" s="8" t="s">
        <v>782</v>
      </c>
      <c r="N271" s="8" t="s">
        <v>786</v>
      </c>
      <c r="O271" s="43">
        <v>42580</v>
      </c>
      <c r="P271" s="8">
        <f t="shared" si="9"/>
        <v>9</v>
      </c>
      <c r="Q271" s="14"/>
    </row>
    <row r="272" spans="1:17" hidden="1">
      <c r="A272" s="6">
        <v>269</v>
      </c>
      <c r="B272" s="12" t="str">
        <f t="shared" si="8"/>
        <v>07-0171-1210-7110-2000-0000-0014b2710n1711</v>
      </c>
      <c r="C272" s="12" t="s">
        <v>1672</v>
      </c>
      <c r="D272" s="16" t="s">
        <v>1673</v>
      </c>
      <c r="E272" s="9" t="s">
        <v>1674</v>
      </c>
      <c r="F272" s="16" t="s">
        <v>176</v>
      </c>
      <c r="G272" s="10">
        <v>42576</v>
      </c>
      <c r="H272" s="13">
        <v>19.079999999999998</v>
      </c>
      <c r="I272" s="8" t="s">
        <v>15</v>
      </c>
      <c r="J272" s="8" t="s">
        <v>75</v>
      </c>
      <c r="K272" s="8" t="s">
        <v>780</v>
      </c>
      <c r="L272" s="8" t="s">
        <v>794</v>
      </c>
      <c r="M272" s="8" t="s">
        <v>792</v>
      </c>
      <c r="N272" s="8" t="s">
        <v>786</v>
      </c>
      <c r="O272" s="43">
        <v>42576</v>
      </c>
      <c r="P272" s="8">
        <f t="shared" si="9"/>
        <v>9</v>
      </c>
      <c r="Q272" s="14"/>
    </row>
    <row r="273" spans="1:17" hidden="1">
      <c r="A273" s="6">
        <v>270</v>
      </c>
      <c r="B273" s="12" t="str">
        <f t="shared" si="8"/>
        <v>07-0140-9969-5210-2000-0000-0012g9490x0512</v>
      </c>
      <c r="C273" s="12" t="s">
        <v>1675</v>
      </c>
      <c r="D273" s="16" t="s">
        <v>1676</v>
      </c>
      <c r="E273" s="9" t="s">
        <v>1677</v>
      </c>
      <c r="F273" s="16" t="s">
        <v>177</v>
      </c>
      <c r="G273" s="10">
        <v>42627</v>
      </c>
      <c r="H273" s="13">
        <v>11.13</v>
      </c>
      <c r="I273" s="8" t="s">
        <v>15</v>
      </c>
      <c r="J273" s="8" t="s">
        <v>16</v>
      </c>
      <c r="K273" s="8" t="s">
        <v>780</v>
      </c>
      <c r="L273" s="8" t="s">
        <v>794</v>
      </c>
      <c r="M273" s="8" t="s">
        <v>785</v>
      </c>
      <c r="N273" s="8" t="s">
        <v>786</v>
      </c>
      <c r="O273" s="43">
        <v>42627</v>
      </c>
      <c r="P273" s="8">
        <f t="shared" si="9"/>
        <v>8</v>
      </c>
      <c r="Q273" s="14"/>
    </row>
    <row r="274" spans="1:17" hidden="1">
      <c r="A274" s="6">
        <v>271</v>
      </c>
      <c r="B274" s="12" t="str">
        <f t="shared" si="8"/>
        <v>07-0134-1370-1110-2000-0000-0012h3310n4111</v>
      </c>
      <c r="C274" s="12" t="s">
        <v>1678</v>
      </c>
      <c r="D274" s="16" t="s">
        <v>1679</v>
      </c>
      <c r="E274" s="9" t="s">
        <v>1680</v>
      </c>
      <c r="F274" s="16" t="s">
        <v>178</v>
      </c>
      <c r="G274" s="10">
        <v>42639</v>
      </c>
      <c r="H274" s="13">
        <v>10.25</v>
      </c>
      <c r="I274" s="8" t="s">
        <v>15</v>
      </c>
      <c r="J274" s="8" t="s">
        <v>16</v>
      </c>
      <c r="K274" s="8" t="s">
        <v>780</v>
      </c>
      <c r="L274" s="8" t="s">
        <v>794</v>
      </c>
      <c r="M274" s="8" t="s">
        <v>785</v>
      </c>
      <c r="N274" s="8" t="s">
        <v>786</v>
      </c>
      <c r="O274" s="43">
        <v>42639</v>
      </c>
      <c r="P274" s="8">
        <f t="shared" si="9"/>
        <v>8</v>
      </c>
      <c r="Q274" s="14"/>
    </row>
    <row r="275" spans="1:17" hidden="1">
      <c r="A275" s="6">
        <v>272</v>
      </c>
      <c r="B275" s="12" t="str">
        <f t="shared" si="8"/>
        <v>07-0162-3123-2210-2000-0000-0019</v>
      </c>
      <c r="C275" s="12" t="s">
        <v>1681</v>
      </c>
      <c r="D275" s="16"/>
      <c r="E275" s="9" t="s">
        <v>1682</v>
      </c>
      <c r="F275" s="16" t="s">
        <v>179</v>
      </c>
      <c r="G275" s="10">
        <v>42635</v>
      </c>
      <c r="H275" s="13">
        <v>34.979999999999997</v>
      </c>
      <c r="I275" s="8" t="s">
        <v>15</v>
      </c>
      <c r="J275" s="8" t="s">
        <v>13</v>
      </c>
      <c r="K275" s="8" t="s">
        <v>780</v>
      </c>
      <c r="L275" s="8" t="s">
        <v>794</v>
      </c>
      <c r="M275" s="8" t="s">
        <v>782</v>
      </c>
      <c r="N275" s="8" t="s">
        <v>786</v>
      </c>
      <c r="O275" s="43">
        <v>42635</v>
      </c>
      <c r="P275" s="8">
        <f t="shared" si="9"/>
        <v>8</v>
      </c>
      <c r="Q275" s="14"/>
    </row>
    <row r="276" spans="1:17" hidden="1">
      <c r="A276" s="6">
        <v>273</v>
      </c>
      <c r="B276" s="12" t="str">
        <f t="shared" si="8"/>
        <v>07-0162-3123-2110-2000-0000-0016c1630r2211</v>
      </c>
      <c r="C276" s="12" t="s">
        <v>1683</v>
      </c>
      <c r="D276" s="16" t="s">
        <v>1684</v>
      </c>
      <c r="E276" s="9" t="s">
        <v>1685</v>
      </c>
      <c r="F276" s="16" t="s">
        <v>179</v>
      </c>
      <c r="G276" s="10">
        <v>42641</v>
      </c>
      <c r="H276" s="13">
        <v>36.305</v>
      </c>
      <c r="I276" s="8" t="s">
        <v>15</v>
      </c>
      <c r="J276" s="8" t="s">
        <v>13</v>
      </c>
      <c r="K276" s="8" t="s">
        <v>780</v>
      </c>
      <c r="L276" s="8" t="s">
        <v>794</v>
      </c>
      <c r="M276" s="8" t="s">
        <v>782</v>
      </c>
      <c r="N276" s="8" t="s">
        <v>786</v>
      </c>
      <c r="O276" s="43">
        <v>42641</v>
      </c>
      <c r="P276" s="8">
        <f t="shared" si="9"/>
        <v>8</v>
      </c>
      <c r="Q276" s="14"/>
    </row>
    <row r="277" spans="1:17" hidden="1">
      <c r="A277" s="6">
        <v>274</v>
      </c>
      <c r="B277" s="12" t="str">
        <f t="shared" si="8"/>
        <v>07-0164-3857-8730-2000-0000-0014f8630v4817</v>
      </c>
      <c r="C277" s="12" t="s">
        <v>1686</v>
      </c>
      <c r="D277" s="16" t="s">
        <v>1687</v>
      </c>
      <c r="E277" s="9" t="s">
        <v>1688</v>
      </c>
      <c r="F277" s="16" t="s">
        <v>180</v>
      </c>
      <c r="G277" s="10">
        <v>42580</v>
      </c>
      <c r="H277" s="13">
        <v>12.72</v>
      </c>
      <c r="I277" s="8" t="s">
        <v>15</v>
      </c>
      <c r="J277" s="8" t="s">
        <v>13</v>
      </c>
      <c r="K277" s="8" t="s">
        <v>780</v>
      </c>
      <c r="L277" s="8" t="s">
        <v>794</v>
      </c>
      <c r="M277" s="8" t="s">
        <v>782</v>
      </c>
      <c r="N277" s="8" t="s">
        <v>786</v>
      </c>
      <c r="O277" s="43">
        <v>42580</v>
      </c>
      <c r="P277" s="8">
        <f t="shared" si="9"/>
        <v>9</v>
      </c>
      <c r="Q277" s="14"/>
    </row>
    <row r="278" spans="1:17" hidden="1">
      <c r="A278" s="6">
        <v>275</v>
      </c>
      <c r="B278" s="12" t="str">
        <f t="shared" si="8"/>
        <v/>
      </c>
      <c r="C278" s="12"/>
      <c r="D278" s="16"/>
      <c r="E278" s="9" t="s">
        <v>1689</v>
      </c>
      <c r="F278" s="16" t="s">
        <v>105</v>
      </c>
      <c r="G278" s="10">
        <v>42655</v>
      </c>
      <c r="H278" s="13">
        <v>59.36</v>
      </c>
      <c r="I278" s="8" t="s">
        <v>15</v>
      </c>
      <c r="J278" s="8" t="s">
        <v>13</v>
      </c>
      <c r="K278" s="8" t="s">
        <v>780</v>
      </c>
      <c r="L278" s="8" t="s">
        <v>794</v>
      </c>
      <c r="M278" s="8" t="s">
        <v>782</v>
      </c>
      <c r="N278" s="8" t="s">
        <v>786</v>
      </c>
      <c r="O278" s="43">
        <v>42655</v>
      </c>
      <c r="P278" s="8">
        <f t="shared" si="9"/>
        <v>8</v>
      </c>
      <c r="Q278" s="14"/>
    </row>
    <row r="279" spans="1:17" hidden="1">
      <c r="A279" s="6">
        <v>276</v>
      </c>
      <c r="B279" s="12" t="str">
        <f t="shared" si="8"/>
        <v>07-0167-7983-0110-2000-0000-0013k9670r7011</v>
      </c>
      <c r="C279" s="12" t="s">
        <v>1690</v>
      </c>
      <c r="D279" s="16" t="s">
        <v>1691</v>
      </c>
      <c r="E279" s="9" t="s">
        <v>1692</v>
      </c>
      <c r="F279" s="16" t="s">
        <v>162</v>
      </c>
      <c r="G279" s="10">
        <v>42669</v>
      </c>
      <c r="H279" s="13">
        <v>29.68</v>
      </c>
      <c r="I279" s="8" t="s">
        <v>15</v>
      </c>
      <c r="J279" s="8" t="s">
        <v>13</v>
      </c>
      <c r="K279" s="8" t="s">
        <v>780</v>
      </c>
      <c r="L279" s="8" t="s">
        <v>794</v>
      </c>
      <c r="M279" s="8" t="s">
        <v>782</v>
      </c>
      <c r="N279" s="8" t="s">
        <v>786</v>
      </c>
      <c r="O279" s="43">
        <v>42669</v>
      </c>
      <c r="P279" s="8">
        <f t="shared" si="9"/>
        <v>8</v>
      </c>
      <c r="Q279" s="14"/>
    </row>
    <row r="280" spans="1:17" hidden="1">
      <c r="A280" s="6">
        <v>277</v>
      </c>
      <c r="B280" s="12" t="str">
        <f t="shared" si="8"/>
        <v/>
      </c>
      <c r="C280" s="12"/>
      <c r="D280" s="16"/>
      <c r="E280" s="9" t="s">
        <v>1693</v>
      </c>
      <c r="F280" s="16" t="s">
        <v>181</v>
      </c>
      <c r="G280" s="10" t="s">
        <v>182</v>
      </c>
      <c r="H280" s="13">
        <v>59.36</v>
      </c>
      <c r="I280" s="8" t="s">
        <v>15</v>
      </c>
      <c r="J280" s="8" t="s">
        <v>13</v>
      </c>
      <c r="K280" s="8" t="s">
        <v>780</v>
      </c>
      <c r="L280" s="8" t="s">
        <v>794</v>
      </c>
      <c r="M280" s="8" t="s">
        <v>782</v>
      </c>
      <c r="N280" s="8" t="s">
        <v>786</v>
      </c>
      <c r="O280" s="43">
        <v>42612</v>
      </c>
      <c r="P280" s="8">
        <f t="shared" si="9"/>
        <v>9</v>
      </c>
      <c r="Q280" s="14"/>
    </row>
    <row r="281" spans="1:17" hidden="1">
      <c r="A281" s="6">
        <v>278</v>
      </c>
      <c r="B281" s="12" t="str">
        <f t="shared" si="8"/>
        <v/>
      </c>
      <c r="C281" s="12"/>
      <c r="D281" s="16"/>
      <c r="E281" s="9" t="s">
        <v>1694</v>
      </c>
      <c r="F281" s="16" t="s">
        <v>181</v>
      </c>
      <c r="G281" s="10" t="s">
        <v>182</v>
      </c>
      <c r="H281" s="13">
        <v>40.81</v>
      </c>
      <c r="I281" s="8" t="s">
        <v>15</v>
      </c>
      <c r="J281" s="8" t="s">
        <v>13</v>
      </c>
      <c r="K281" s="8" t="s">
        <v>780</v>
      </c>
      <c r="L281" s="8" t="s">
        <v>794</v>
      </c>
      <c r="M281" s="8" t="s">
        <v>782</v>
      </c>
      <c r="N281" s="8" t="s">
        <v>786</v>
      </c>
      <c r="O281" s="43">
        <v>42612</v>
      </c>
      <c r="P281" s="8">
        <f t="shared" si="9"/>
        <v>9</v>
      </c>
      <c r="Q281" s="14"/>
    </row>
    <row r="282" spans="1:17" hidden="1">
      <c r="A282" s="6">
        <v>279</v>
      </c>
      <c r="B282" s="12" t="str">
        <f t="shared" si="8"/>
        <v>07-1262-3110-0210-2000-0000-0024</v>
      </c>
      <c r="C282" s="12" t="s">
        <v>1695</v>
      </c>
      <c r="D282" s="16"/>
      <c r="E282" s="9" t="s">
        <v>1696</v>
      </c>
      <c r="F282" s="16" t="s">
        <v>41</v>
      </c>
      <c r="G282" s="10">
        <v>42766</v>
      </c>
      <c r="H282" s="13">
        <v>155.82</v>
      </c>
      <c r="I282" s="8" t="s">
        <v>12</v>
      </c>
      <c r="J282" s="8" t="s">
        <v>13</v>
      </c>
      <c r="K282" s="8" t="s">
        <v>780</v>
      </c>
      <c r="L282" s="8" t="s">
        <v>794</v>
      </c>
      <c r="M282" s="8" t="s">
        <v>782</v>
      </c>
      <c r="N282" s="8" t="s">
        <v>783</v>
      </c>
      <c r="O282" s="43">
        <v>42766</v>
      </c>
      <c r="P282" s="8">
        <f t="shared" si="9"/>
        <v>8</v>
      </c>
      <c r="Q282" s="14"/>
    </row>
    <row r="283" spans="1:17" hidden="1">
      <c r="A283" s="6">
        <v>280</v>
      </c>
      <c r="B283" s="12" t="str">
        <f t="shared" si="8"/>
        <v>07-0165-0752-0510-2000-0000-0012f7600q5015</v>
      </c>
      <c r="C283" s="12" t="s">
        <v>1697</v>
      </c>
      <c r="D283" s="16" t="s">
        <v>1698</v>
      </c>
      <c r="E283" s="9" t="s">
        <v>1699</v>
      </c>
      <c r="F283" s="16" t="s">
        <v>183</v>
      </c>
      <c r="G283" s="10">
        <v>42619</v>
      </c>
      <c r="H283" s="13">
        <v>37.365000000000002</v>
      </c>
      <c r="I283" s="8" t="s">
        <v>15</v>
      </c>
      <c r="J283" s="8" t="s">
        <v>13</v>
      </c>
      <c r="K283" s="8" t="s">
        <v>780</v>
      </c>
      <c r="L283" s="8" t="s">
        <v>794</v>
      </c>
      <c r="M283" s="8" t="s">
        <v>782</v>
      </c>
      <c r="N283" s="8" t="s">
        <v>786</v>
      </c>
      <c r="O283" s="43">
        <v>42619</v>
      </c>
      <c r="P283" s="8">
        <f t="shared" si="9"/>
        <v>8</v>
      </c>
      <c r="Q283" s="14"/>
    </row>
    <row r="284" spans="1:17">
      <c r="A284" s="6">
        <v>281</v>
      </c>
      <c r="B284" s="12" t="str">
        <f t="shared" si="8"/>
        <v>07-0140-9933-4810-2000-0000-0014d9490r0418</v>
      </c>
      <c r="C284" s="12" t="s">
        <v>1700</v>
      </c>
      <c r="D284" s="16" t="s">
        <v>1701</v>
      </c>
      <c r="E284" s="9" t="s">
        <v>1702</v>
      </c>
      <c r="F284" s="16" t="s">
        <v>30</v>
      </c>
      <c r="G284" s="10">
        <v>42603</v>
      </c>
      <c r="H284" s="13">
        <v>57.24</v>
      </c>
      <c r="I284" s="8" t="s">
        <v>15</v>
      </c>
      <c r="J284" s="8" t="s">
        <v>16</v>
      </c>
      <c r="K284" s="8" t="s">
        <v>780</v>
      </c>
      <c r="L284" s="8" t="s">
        <v>788</v>
      </c>
      <c r="M284" s="8" t="s">
        <v>785</v>
      </c>
      <c r="N284" s="8" t="s">
        <v>786</v>
      </c>
      <c r="O284" s="43">
        <v>42603</v>
      </c>
      <c r="P284" s="8">
        <f t="shared" si="9"/>
        <v>9</v>
      </c>
      <c r="Q284" s="14"/>
    </row>
    <row r="285" spans="1:17" hidden="1">
      <c r="A285" s="6">
        <v>282</v>
      </c>
      <c r="B285" s="12" t="str">
        <f t="shared" si="8"/>
        <v>07-0140-9929-7410-2000-0000-0012</v>
      </c>
      <c r="C285" s="12" t="s">
        <v>1703</v>
      </c>
      <c r="D285" s="16"/>
      <c r="E285" s="9" t="s">
        <v>1704</v>
      </c>
      <c r="F285" s="16" t="s">
        <v>184</v>
      </c>
      <c r="G285" s="10">
        <v>42684</v>
      </c>
      <c r="H285" s="13">
        <v>57.24</v>
      </c>
      <c r="I285" s="8" t="s">
        <v>15</v>
      </c>
      <c r="J285" s="8" t="s">
        <v>16</v>
      </c>
      <c r="K285" s="8" t="s">
        <v>780</v>
      </c>
      <c r="L285" s="8" t="s">
        <v>788</v>
      </c>
      <c r="M285" s="8" t="s">
        <v>785</v>
      </c>
      <c r="N285" s="8" t="s">
        <v>786</v>
      </c>
      <c r="O285" s="43">
        <v>42684</v>
      </c>
      <c r="P285" s="8">
        <f t="shared" si="9"/>
        <v>8</v>
      </c>
      <c r="Q285" s="14"/>
    </row>
    <row r="286" spans="1:17" hidden="1">
      <c r="A286" s="6">
        <v>283</v>
      </c>
      <c r="B286" s="12" t="str">
        <f t="shared" si="8"/>
        <v>07-1240-9987-2510-2000-0000-0016k9491v0225</v>
      </c>
      <c r="C286" s="12" t="s">
        <v>1705</v>
      </c>
      <c r="D286" s="16" t="s">
        <v>1706</v>
      </c>
      <c r="E286" s="9" t="s">
        <v>1707</v>
      </c>
      <c r="F286" s="16" t="s">
        <v>185</v>
      </c>
      <c r="G286" s="10">
        <v>42703</v>
      </c>
      <c r="H286" s="13">
        <v>200.34</v>
      </c>
      <c r="I286" s="8" t="s">
        <v>12</v>
      </c>
      <c r="J286" s="8" t="s">
        <v>16</v>
      </c>
      <c r="K286" s="8" t="s">
        <v>780</v>
      </c>
      <c r="L286" s="8" t="s">
        <v>788</v>
      </c>
      <c r="M286" s="8" t="s">
        <v>785</v>
      </c>
      <c r="N286" s="8" t="s">
        <v>783</v>
      </c>
      <c r="O286" s="43">
        <v>42703</v>
      </c>
      <c r="P286" s="8">
        <f t="shared" si="9"/>
        <v>8</v>
      </c>
      <c r="Q286" s="14"/>
    </row>
    <row r="287" spans="1:17" hidden="1">
      <c r="A287" s="6">
        <v>284</v>
      </c>
      <c r="B287" s="12" t="str">
        <f t="shared" si="8"/>
        <v>07-0140-9930-0210-2000-0000-0015d9490n0012</v>
      </c>
      <c r="C287" s="12" t="s">
        <v>1708</v>
      </c>
      <c r="D287" s="16" t="s">
        <v>1709</v>
      </c>
      <c r="E287" s="9" t="s">
        <v>1710</v>
      </c>
      <c r="F287" s="16" t="s">
        <v>186</v>
      </c>
      <c r="G287" s="10">
        <v>42684</v>
      </c>
      <c r="H287" s="13">
        <v>57.24</v>
      </c>
      <c r="I287" s="8" t="s">
        <v>15</v>
      </c>
      <c r="J287" s="8" t="s">
        <v>16</v>
      </c>
      <c r="K287" s="8" t="s">
        <v>780</v>
      </c>
      <c r="L287" s="8" t="s">
        <v>788</v>
      </c>
      <c r="M287" s="8" t="s">
        <v>785</v>
      </c>
      <c r="N287" s="8" t="s">
        <v>786</v>
      </c>
      <c r="O287" s="43">
        <v>42684</v>
      </c>
      <c r="P287" s="8">
        <f t="shared" si="9"/>
        <v>8</v>
      </c>
      <c r="Q287" s="14"/>
    </row>
    <row r="288" spans="1:17" hidden="1">
      <c r="A288" s="6">
        <v>285</v>
      </c>
      <c r="B288" s="12" t="str">
        <f t="shared" si="8"/>
        <v>07-0165-0754-9410-2000-0000-0016</v>
      </c>
      <c r="C288" s="12" t="s">
        <v>1711</v>
      </c>
      <c r="D288" s="16"/>
      <c r="E288" s="9" t="s">
        <v>1712</v>
      </c>
      <c r="F288" s="16" t="s">
        <v>187</v>
      </c>
      <c r="G288" s="10">
        <v>42580</v>
      </c>
      <c r="H288" s="13">
        <v>14.574999999999999</v>
      </c>
      <c r="I288" s="8" t="s">
        <v>15</v>
      </c>
      <c r="J288" s="8" t="s">
        <v>13</v>
      </c>
      <c r="K288" s="8" t="s">
        <v>780</v>
      </c>
      <c r="L288" s="8" t="s">
        <v>794</v>
      </c>
      <c r="M288" s="8" t="s">
        <v>782</v>
      </c>
      <c r="N288" s="8" t="s">
        <v>786</v>
      </c>
      <c r="O288" s="43">
        <v>42580</v>
      </c>
      <c r="P288" s="8">
        <f t="shared" si="9"/>
        <v>9</v>
      </c>
      <c r="Q288" s="14"/>
    </row>
    <row r="289" spans="1:17" hidden="1">
      <c r="A289" s="6">
        <v>286</v>
      </c>
      <c r="B289" s="12" t="str">
        <f t="shared" si="8"/>
        <v>07-0150-6859-1810-2000-0000-0014f8560x0118</v>
      </c>
      <c r="C289" s="12" t="s">
        <v>1713</v>
      </c>
      <c r="D289" s="16" t="s">
        <v>1714</v>
      </c>
      <c r="E289" s="9" t="s">
        <v>1715</v>
      </c>
      <c r="F289" s="16" t="s">
        <v>188</v>
      </c>
      <c r="G289" s="10">
        <v>42670</v>
      </c>
      <c r="H289" s="13">
        <v>57.24</v>
      </c>
      <c r="I289" s="8" t="s">
        <v>15</v>
      </c>
      <c r="J289" s="8" t="s">
        <v>13</v>
      </c>
      <c r="K289" s="8" t="s">
        <v>780</v>
      </c>
      <c r="L289" s="8" t="s">
        <v>794</v>
      </c>
      <c r="M289" s="8" t="s">
        <v>782</v>
      </c>
      <c r="N289" s="8" t="s">
        <v>786</v>
      </c>
      <c r="O289" s="43">
        <v>42670</v>
      </c>
      <c r="P289" s="8">
        <f t="shared" si="9"/>
        <v>8</v>
      </c>
      <c r="Q289" s="14"/>
    </row>
    <row r="290" spans="1:17" hidden="1">
      <c r="A290" s="6">
        <v>287</v>
      </c>
      <c r="B290" s="12" t="str">
        <f t="shared" si="8"/>
        <v>07-0134-1371-0910-2000-0000-0014h3310p4019</v>
      </c>
      <c r="C290" s="12" t="s">
        <v>1716</v>
      </c>
      <c r="D290" s="16" t="s">
        <v>1717</v>
      </c>
      <c r="E290" s="9" t="s">
        <v>1718</v>
      </c>
      <c r="F290" s="16" t="s">
        <v>189</v>
      </c>
      <c r="G290" s="10">
        <v>42671</v>
      </c>
      <c r="H290" s="13">
        <v>24.38</v>
      </c>
      <c r="I290" s="8" t="s">
        <v>15</v>
      </c>
      <c r="J290" s="8" t="s">
        <v>16</v>
      </c>
      <c r="K290" s="8" t="s">
        <v>780</v>
      </c>
      <c r="L290" s="8" t="s">
        <v>794</v>
      </c>
      <c r="M290" s="8" t="s">
        <v>785</v>
      </c>
      <c r="N290" s="8" t="s">
        <v>786</v>
      </c>
      <c r="O290" s="43">
        <v>42671</v>
      </c>
      <c r="P290" s="8">
        <f t="shared" si="9"/>
        <v>8</v>
      </c>
      <c r="Q290" s="14"/>
    </row>
    <row r="291" spans="1:17" hidden="1">
      <c r="A291" s="6">
        <v>288</v>
      </c>
      <c r="B291" s="12" t="str">
        <f t="shared" si="8"/>
        <v>07-0150-6942-0010-2000-0000-0014e9560q0010</v>
      </c>
      <c r="C291" s="12" t="s">
        <v>1719</v>
      </c>
      <c r="D291" s="16" t="s">
        <v>1720</v>
      </c>
      <c r="E291" s="9" t="s">
        <v>1721</v>
      </c>
      <c r="F291" s="16" t="s">
        <v>190</v>
      </c>
      <c r="G291" s="10">
        <v>43004</v>
      </c>
      <c r="H291" s="13">
        <v>21.6</v>
      </c>
      <c r="I291" s="8" t="s">
        <v>15</v>
      </c>
      <c r="J291" s="8" t="s">
        <v>13</v>
      </c>
      <c r="K291" s="8" t="s">
        <v>780</v>
      </c>
      <c r="L291" s="8" t="s">
        <v>796</v>
      </c>
      <c r="M291" s="8" t="s">
        <v>782</v>
      </c>
      <c r="N291" s="8" t="s">
        <v>786</v>
      </c>
      <c r="O291" s="43">
        <v>43004</v>
      </c>
      <c r="P291" s="8">
        <f t="shared" si="9"/>
        <v>7</v>
      </c>
      <c r="Q291" s="14"/>
    </row>
    <row r="292" spans="1:17" hidden="1">
      <c r="A292" s="6">
        <v>289</v>
      </c>
      <c r="B292" s="12" t="str">
        <f t="shared" si="8"/>
        <v>07-0146-0707-5410-2000-0000-0017a7400v6514</v>
      </c>
      <c r="C292" s="12" t="s">
        <v>1722</v>
      </c>
      <c r="D292" s="16" t="s">
        <v>1723</v>
      </c>
      <c r="E292" s="9" t="s">
        <v>1724</v>
      </c>
      <c r="F292" s="16" t="s">
        <v>191</v>
      </c>
      <c r="G292" s="10">
        <v>42665</v>
      </c>
      <c r="H292" s="13">
        <v>33.39</v>
      </c>
      <c r="I292" s="8" t="s">
        <v>15</v>
      </c>
      <c r="J292" s="8" t="s">
        <v>16</v>
      </c>
      <c r="K292" s="8" t="s">
        <v>780</v>
      </c>
      <c r="L292" s="8" t="s">
        <v>794</v>
      </c>
      <c r="M292" s="8" t="s">
        <v>785</v>
      </c>
      <c r="N292" s="8" t="s">
        <v>786</v>
      </c>
      <c r="O292" s="43">
        <v>42665</v>
      </c>
      <c r="P292" s="8">
        <f t="shared" si="9"/>
        <v>8</v>
      </c>
      <c r="Q292" s="14"/>
    </row>
    <row r="293" spans="1:17" hidden="1">
      <c r="A293" s="6">
        <v>290</v>
      </c>
      <c r="B293" s="12" t="str">
        <f t="shared" si="8"/>
        <v>07-0130-5031-7610-2000-0000-0017d0350p0716</v>
      </c>
      <c r="C293" s="12" t="s">
        <v>1725</v>
      </c>
      <c r="D293" s="16" t="s">
        <v>1726</v>
      </c>
      <c r="E293" s="9" t="s">
        <v>1727</v>
      </c>
      <c r="F293" s="16" t="s">
        <v>192</v>
      </c>
      <c r="G293" s="10">
        <v>42704</v>
      </c>
      <c r="H293" s="13">
        <v>59.36</v>
      </c>
      <c r="I293" s="8" t="s">
        <v>15</v>
      </c>
      <c r="J293" s="8" t="s">
        <v>16</v>
      </c>
      <c r="K293" s="8" t="s">
        <v>780</v>
      </c>
      <c r="L293" s="8" t="s">
        <v>794</v>
      </c>
      <c r="M293" s="8" t="s">
        <v>785</v>
      </c>
      <c r="N293" s="8" t="s">
        <v>786</v>
      </c>
      <c r="O293" s="43">
        <v>42704</v>
      </c>
      <c r="P293" s="8">
        <f t="shared" si="9"/>
        <v>8</v>
      </c>
      <c r="Q293" s="14"/>
    </row>
    <row r="294" spans="1:17" hidden="1">
      <c r="A294" s="6">
        <v>291</v>
      </c>
      <c r="B294" s="12" t="str">
        <f t="shared" si="8"/>
        <v>07-0167-8015-2410-2000-0000-0011b0680t7214</v>
      </c>
      <c r="C294" s="12" t="s">
        <v>1728</v>
      </c>
      <c r="D294" s="16" t="s">
        <v>1729</v>
      </c>
      <c r="E294" s="9" t="s">
        <v>1730</v>
      </c>
      <c r="F294" s="16" t="s">
        <v>1731</v>
      </c>
      <c r="G294" s="10">
        <v>42761</v>
      </c>
      <c r="H294" s="13">
        <v>59.36</v>
      </c>
      <c r="I294" s="8" t="s">
        <v>15</v>
      </c>
      <c r="J294" s="8" t="s">
        <v>13</v>
      </c>
      <c r="K294" s="8" t="s">
        <v>780</v>
      </c>
      <c r="L294" s="8" t="s">
        <v>794</v>
      </c>
      <c r="M294" s="8" t="s">
        <v>782</v>
      </c>
      <c r="N294" s="8" t="s">
        <v>786</v>
      </c>
      <c r="O294" s="43">
        <v>42761</v>
      </c>
      <c r="P294" s="8">
        <f t="shared" si="9"/>
        <v>8</v>
      </c>
      <c r="Q294" s="14"/>
    </row>
    <row r="295" spans="1:17" hidden="1">
      <c r="A295" s="6">
        <v>292</v>
      </c>
      <c r="B295" s="12" t="str">
        <f t="shared" si="8"/>
        <v>07-0158-9210-5210-2000-0000-0018b2590n8512</v>
      </c>
      <c r="C295" s="12" t="s">
        <v>1732</v>
      </c>
      <c r="D295" s="16" t="s">
        <v>1733</v>
      </c>
      <c r="E295" s="9" t="s">
        <v>1734</v>
      </c>
      <c r="F295" s="16" t="s">
        <v>1735</v>
      </c>
      <c r="G295" s="10">
        <v>42663</v>
      </c>
      <c r="H295" s="13">
        <v>57.24</v>
      </c>
      <c r="I295" s="8" t="s">
        <v>15</v>
      </c>
      <c r="J295" s="8" t="s">
        <v>13</v>
      </c>
      <c r="K295" s="8" t="s">
        <v>780</v>
      </c>
      <c r="L295" s="8" t="s">
        <v>794</v>
      </c>
      <c r="M295" s="8" t="s">
        <v>782</v>
      </c>
      <c r="N295" s="8" t="s">
        <v>786</v>
      </c>
      <c r="O295" s="43">
        <v>42663</v>
      </c>
      <c r="P295" s="8">
        <f t="shared" si="9"/>
        <v>8</v>
      </c>
      <c r="Q295" s="14"/>
    </row>
    <row r="296" spans="1:17" hidden="1">
      <c r="A296" s="55">
        <v>293</v>
      </c>
      <c r="B296" s="57" t="str">
        <f t="shared" si="8"/>
        <v/>
      </c>
      <c r="C296" s="91"/>
      <c r="D296" s="52"/>
      <c r="E296" s="44" t="s">
        <v>1736</v>
      </c>
      <c r="F296" s="52" t="s">
        <v>863</v>
      </c>
      <c r="G296" s="45">
        <v>42761</v>
      </c>
      <c r="H296" s="46">
        <v>25.97</v>
      </c>
      <c r="I296" s="44" t="s">
        <v>15</v>
      </c>
      <c r="J296" s="44" t="s">
        <v>13</v>
      </c>
      <c r="K296" s="44">
        <v>0</v>
      </c>
      <c r="L296" s="44" t="s">
        <v>794</v>
      </c>
      <c r="M296" s="44" t="s">
        <v>782</v>
      </c>
      <c r="N296" s="44" t="s">
        <v>786</v>
      </c>
      <c r="O296" s="47">
        <v>42761</v>
      </c>
      <c r="P296" s="8">
        <f t="shared" si="9"/>
        <v>8</v>
      </c>
      <c r="Q296" s="48" t="s">
        <v>757</v>
      </c>
    </row>
    <row r="297" spans="1:17" hidden="1">
      <c r="A297" s="6">
        <v>294</v>
      </c>
      <c r="B297" s="12" t="str">
        <f t="shared" si="8"/>
        <v>07-0140-9990-5610-2000-0000-0014m9490n0516</v>
      </c>
      <c r="C297" s="12" t="s">
        <v>1737</v>
      </c>
      <c r="D297" s="16" t="s">
        <v>1738</v>
      </c>
      <c r="E297" s="9" t="s">
        <v>1739</v>
      </c>
      <c r="F297" s="16" t="s">
        <v>193</v>
      </c>
      <c r="G297" s="10">
        <v>42794</v>
      </c>
      <c r="H297" s="13">
        <v>59.36</v>
      </c>
      <c r="I297" s="8" t="s">
        <v>15</v>
      </c>
      <c r="J297" s="8" t="s">
        <v>16</v>
      </c>
      <c r="K297" s="8" t="s">
        <v>780</v>
      </c>
      <c r="L297" s="8" t="s">
        <v>794</v>
      </c>
      <c r="M297" s="8" t="s">
        <v>785</v>
      </c>
      <c r="N297" s="8" t="s">
        <v>786</v>
      </c>
      <c r="O297" s="43">
        <v>42794</v>
      </c>
      <c r="P297" s="8">
        <f t="shared" si="9"/>
        <v>8</v>
      </c>
      <c r="Q297" s="14"/>
    </row>
    <row r="298" spans="1:17" hidden="1">
      <c r="A298" s="6">
        <v>295</v>
      </c>
      <c r="B298" s="12" t="str">
        <f t="shared" si="8"/>
        <v>07-0140-9930-0510-2000-0000-0014d9490n0015</v>
      </c>
      <c r="C298" s="12" t="s">
        <v>1740</v>
      </c>
      <c r="D298" s="16" t="s">
        <v>1741</v>
      </c>
      <c r="E298" s="9" t="s">
        <v>1742</v>
      </c>
      <c r="F298" s="16" t="s">
        <v>116</v>
      </c>
      <c r="G298" s="10">
        <v>42664</v>
      </c>
      <c r="H298" s="13">
        <v>57.24</v>
      </c>
      <c r="I298" s="8" t="s">
        <v>15</v>
      </c>
      <c r="J298" s="8" t="s">
        <v>16</v>
      </c>
      <c r="K298" s="8" t="s">
        <v>780</v>
      </c>
      <c r="L298" s="8" t="s">
        <v>788</v>
      </c>
      <c r="M298" s="8" t="s">
        <v>785</v>
      </c>
      <c r="N298" s="8" t="s">
        <v>786</v>
      </c>
      <c r="O298" s="43">
        <v>42664</v>
      </c>
      <c r="P298" s="8">
        <f t="shared" si="9"/>
        <v>8</v>
      </c>
      <c r="Q298" s="14"/>
    </row>
    <row r="299" spans="1:17" hidden="1">
      <c r="A299" s="6">
        <v>296</v>
      </c>
      <c r="B299" s="12" t="str">
        <f t="shared" si="8"/>
        <v>07-0167-7988-7810-2000-0000-0016k9670w7718</v>
      </c>
      <c r="C299" s="12" t="s">
        <v>1743</v>
      </c>
      <c r="D299" s="16" t="s">
        <v>1744</v>
      </c>
      <c r="E299" s="9" t="s">
        <v>1745</v>
      </c>
      <c r="F299" s="16" t="s">
        <v>194</v>
      </c>
      <c r="G299" s="10">
        <v>42643</v>
      </c>
      <c r="H299" s="13">
        <v>50.085000000000001</v>
      </c>
      <c r="I299" s="8" t="s">
        <v>15</v>
      </c>
      <c r="J299" s="8" t="s">
        <v>13</v>
      </c>
      <c r="K299" s="8" t="s">
        <v>780</v>
      </c>
      <c r="L299" s="8" t="s">
        <v>794</v>
      </c>
      <c r="M299" s="8" t="s">
        <v>782</v>
      </c>
      <c r="N299" s="8" t="s">
        <v>786</v>
      </c>
      <c r="O299" s="43">
        <v>42643</v>
      </c>
      <c r="P299" s="8">
        <f t="shared" si="9"/>
        <v>8</v>
      </c>
      <c r="Q299" s="14"/>
    </row>
    <row r="300" spans="1:17" hidden="1">
      <c r="A300" s="6">
        <v>297</v>
      </c>
      <c r="B300" s="12" t="str">
        <f t="shared" si="8"/>
        <v>07-0165-0761-2710-2000-0000-0018g7600p5217</v>
      </c>
      <c r="C300" s="12" t="s">
        <v>1746</v>
      </c>
      <c r="D300" s="16" t="s">
        <v>1747</v>
      </c>
      <c r="E300" s="9" t="s">
        <v>1748</v>
      </c>
      <c r="F300" s="16" t="s">
        <v>195</v>
      </c>
      <c r="G300" s="10">
        <v>42640</v>
      </c>
      <c r="H300" s="13">
        <v>14.84</v>
      </c>
      <c r="I300" s="8" t="s">
        <v>15</v>
      </c>
      <c r="J300" s="8" t="s">
        <v>13</v>
      </c>
      <c r="K300" s="8" t="s">
        <v>780</v>
      </c>
      <c r="L300" s="8" t="s">
        <v>794</v>
      </c>
      <c r="M300" s="8" t="s">
        <v>782</v>
      </c>
      <c r="N300" s="8" t="s">
        <v>786</v>
      </c>
      <c r="O300" s="43">
        <v>42640</v>
      </c>
      <c r="P300" s="8">
        <f t="shared" si="9"/>
        <v>8</v>
      </c>
      <c r="Q300" s="14"/>
    </row>
    <row r="301" spans="1:17" s="15" customFormat="1" hidden="1">
      <c r="A301" s="6">
        <v>298</v>
      </c>
      <c r="B301" s="12" t="str">
        <f t="shared" si="8"/>
        <v>07-0150-6862-5210-2000-0000-0014g8560q0512</v>
      </c>
      <c r="C301" s="12" t="s">
        <v>1749</v>
      </c>
      <c r="D301" s="16" t="s">
        <v>1750</v>
      </c>
      <c r="E301" s="9" t="s">
        <v>1751</v>
      </c>
      <c r="F301" s="16" t="s">
        <v>196</v>
      </c>
      <c r="G301" s="10">
        <v>42643</v>
      </c>
      <c r="H301" s="13">
        <v>28.62</v>
      </c>
      <c r="I301" s="8" t="s">
        <v>15</v>
      </c>
      <c r="J301" s="8" t="s">
        <v>13</v>
      </c>
      <c r="K301" s="8" t="s">
        <v>780</v>
      </c>
      <c r="L301" s="8" t="s">
        <v>794</v>
      </c>
      <c r="M301" s="8" t="s">
        <v>782</v>
      </c>
      <c r="N301" s="8" t="s">
        <v>786</v>
      </c>
      <c r="O301" s="43">
        <v>42643</v>
      </c>
      <c r="P301" s="8">
        <f t="shared" si="9"/>
        <v>8</v>
      </c>
      <c r="Q301" s="14"/>
    </row>
    <row r="302" spans="1:17" hidden="1">
      <c r="A302" s="6">
        <v>299</v>
      </c>
      <c r="B302" s="12" t="str">
        <f t="shared" si="8"/>
        <v>07-0162-3124-0410-2000-0000-0012c1630s2014</v>
      </c>
      <c r="C302" s="12" t="s">
        <v>1752</v>
      </c>
      <c r="D302" s="16" t="s">
        <v>1753</v>
      </c>
      <c r="E302" s="9" t="s">
        <v>1754</v>
      </c>
      <c r="F302" s="16" t="s">
        <v>197</v>
      </c>
      <c r="G302" s="10">
        <v>42641</v>
      </c>
      <c r="H302" s="13">
        <v>21.2</v>
      </c>
      <c r="I302" s="8" t="s">
        <v>15</v>
      </c>
      <c r="J302" s="8" t="s">
        <v>13</v>
      </c>
      <c r="K302" s="8" t="s">
        <v>780</v>
      </c>
      <c r="L302" s="8" t="s">
        <v>794</v>
      </c>
      <c r="M302" s="8" t="s">
        <v>782</v>
      </c>
      <c r="N302" s="8" t="s">
        <v>786</v>
      </c>
      <c r="O302" s="43">
        <v>42641</v>
      </c>
      <c r="P302" s="8">
        <f t="shared" si="9"/>
        <v>8</v>
      </c>
      <c r="Q302" s="14"/>
    </row>
    <row r="303" spans="1:17" hidden="1">
      <c r="A303" s="6">
        <v>300</v>
      </c>
      <c r="B303" s="12" t="str">
        <f t="shared" si="8"/>
        <v/>
      </c>
      <c r="C303" s="12"/>
      <c r="D303" s="16"/>
      <c r="E303" s="9" t="s">
        <v>1755</v>
      </c>
      <c r="F303" s="16" t="s">
        <v>198</v>
      </c>
      <c r="G303" s="10">
        <v>42622</v>
      </c>
      <c r="H303" s="13">
        <v>28.6</v>
      </c>
      <c r="I303" s="8" t="s">
        <v>15</v>
      </c>
      <c r="J303" s="8" t="s">
        <v>13</v>
      </c>
      <c r="K303" s="8">
        <v>0</v>
      </c>
      <c r="L303" s="8" t="s">
        <v>784</v>
      </c>
      <c r="M303" s="8" t="s">
        <v>782</v>
      </c>
      <c r="N303" s="8" t="s">
        <v>786</v>
      </c>
      <c r="O303" s="43">
        <v>42622</v>
      </c>
      <c r="P303" s="8">
        <f t="shared" si="9"/>
        <v>8</v>
      </c>
      <c r="Q303" s="14"/>
    </row>
    <row r="304" spans="1:17" hidden="1">
      <c r="A304" s="6">
        <v>301</v>
      </c>
      <c r="B304" s="12" t="str">
        <f t="shared" si="8"/>
        <v>07-0185-5016-6710-2000-0000-0010earth3133</v>
      </c>
      <c r="C304" s="12" t="s">
        <v>1756</v>
      </c>
      <c r="D304" s="16" t="s">
        <v>1757</v>
      </c>
      <c r="E304" s="9" t="s">
        <v>1758</v>
      </c>
      <c r="F304" s="16" t="s">
        <v>751</v>
      </c>
      <c r="G304" s="10">
        <v>42684</v>
      </c>
      <c r="H304" s="13">
        <v>22.26</v>
      </c>
      <c r="I304" s="8" t="s">
        <v>15</v>
      </c>
      <c r="J304" s="8" t="s">
        <v>75</v>
      </c>
      <c r="K304" s="8" t="s">
        <v>780</v>
      </c>
      <c r="L304" s="8" t="s">
        <v>794</v>
      </c>
      <c r="M304" s="8" t="s">
        <v>792</v>
      </c>
      <c r="N304" s="8" t="s">
        <v>786</v>
      </c>
      <c r="O304" s="43">
        <v>42684</v>
      </c>
      <c r="P304" s="8">
        <f t="shared" si="9"/>
        <v>8</v>
      </c>
      <c r="Q304" s="14"/>
    </row>
    <row r="305" spans="1:17" hidden="1">
      <c r="A305" s="6">
        <v>302</v>
      </c>
      <c r="B305" s="12" t="str">
        <f t="shared" si="8"/>
        <v>07-0185-5016-6810-2000-0000-0013hdn0122610</v>
      </c>
      <c r="C305" s="12" t="s">
        <v>1759</v>
      </c>
      <c r="D305" s="16" t="s">
        <v>1760</v>
      </c>
      <c r="E305" s="9" t="s">
        <v>1761</v>
      </c>
      <c r="F305" s="16" t="s">
        <v>4505</v>
      </c>
      <c r="G305" s="10">
        <v>42684</v>
      </c>
      <c r="H305" s="13">
        <v>25.97</v>
      </c>
      <c r="I305" s="8" t="s">
        <v>15</v>
      </c>
      <c r="J305" s="8" t="s">
        <v>75</v>
      </c>
      <c r="K305" s="8" t="s">
        <v>780</v>
      </c>
      <c r="L305" s="8" t="s">
        <v>794</v>
      </c>
      <c r="M305" s="8" t="s">
        <v>792</v>
      </c>
      <c r="N305" s="8" t="s">
        <v>786</v>
      </c>
      <c r="O305" s="43">
        <v>42684</v>
      </c>
      <c r="P305" s="8">
        <f t="shared" si="9"/>
        <v>8</v>
      </c>
      <c r="Q305" s="14"/>
    </row>
    <row r="306" spans="1:17" hidden="1">
      <c r="A306" s="6">
        <v>303</v>
      </c>
      <c r="B306" s="12" t="str">
        <f t="shared" si="8"/>
        <v>07-0178-8610-2210-2000-0000-0010b6780n8212</v>
      </c>
      <c r="C306" s="12" t="s">
        <v>1762</v>
      </c>
      <c r="D306" s="16" t="s">
        <v>1763</v>
      </c>
      <c r="E306" s="9" t="s">
        <v>1764</v>
      </c>
      <c r="F306" s="16" t="s">
        <v>199</v>
      </c>
      <c r="G306" s="10">
        <v>42664</v>
      </c>
      <c r="H306" s="13">
        <v>22.26</v>
      </c>
      <c r="I306" s="8" t="s">
        <v>15</v>
      </c>
      <c r="J306" s="8" t="s">
        <v>75</v>
      </c>
      <c r="K306" s="8" t="s">
        <v>780</v>
      </c>
      <c r="L306" s="8" t="s">
        <v>794</v>
      </c>
      <c r="M306" s="8" t="s">
        <v>792</v>
      </c>
      <c r="N306" s="8" t="s">
        <v>786</v>
      </c>
      <c r="O306" s="43">
        <v>42664</v>
      </c>
      <c r="P306" s="8">
        <f t="shared" si="9"/>
        <v>8</v>
      </c>
      <c r="Q306" s="14"/>
    </row>
    <row r="307" spans="1:17" hidden="1">
      <c r="A307" s="6">
        <v>304</v>
      </c>
      <c r="B307" s="12" t="str">
        <f t="shared" si="8"/>
        <v>07-0171-1222-3710-2000-0000-0013c2710q1317</v>
      </c>
      <c r="C307" s="12" t="s">
        <v>1765</v>
      </c>
      <c r="D307" s="16" t="s">
        <v>1766</v>
      </c>
      <c r="E307" s="9" t="s">
        <v>1767</v>
      </c>
      <c r="F307" s="16" t="s">
        <v>200</v>
      </c>
      <c r="G307" s="10">
        <v>42654</v>
      </c>
      <c r="H307" s="13">
        <v>57.24</v>
      </c>
      <c r="I307" s="8" t="s">
        <v>15</v>
      </c>
      <c r="J307" s="8" t="s">
        <v>75</v>
      </c>
      <c r="K307" s="8" t="s">
        <v>780</v>
      </c>
      <c r="L307" s="8" t="s">
        <v>794</v>
      </c>
      <c r="M307" s="8" t="s">
        <v>792</v>
      </c>
      <c r="N307" s="8" t="s">
        <v>786</v>
      </c>
      <c r="O307" s="43">
        <v>42654</v>
      </c>
      <c r="P307" s="8">
        <f t="shared" si="9"/>
        <v>8</v>
      </c>
      <c r="Q307" s="14"/>
    </row>
    <row r="308" spans="1:17" hidden="1">
      <c r="A308" s="6">
        <v>305</v>
      </c>
      <c r="B308" s="12" t="str">
        <f t="shared" si="8"/>
        <v>07-0171-1229-0510-2000-0000-0017c2710x1015</v>
      </c>
      <c r="C308" s="12" t="s">
        <v>1768</v>
      </c>
      <c r="D308" s="16" t="s">
        <v>1769</v>
      </c>
      <c r="E308" s="9" t="s">
        <v>1770</v>
      </c>
      <c r="F308" s="16" t="s">
        <v>201</v>
      </c>
      <c r="G308" s="10">
        <v>42650</v>
      </c>
      <c r="H308" s="13">
        <v>57.24</v>
      </c>
      <c r="I308" s="8" t="s">
        <v>15</v>
      </c>
      <c r="J308" s="8" t="s">
        <v>75</v>
      </c>
      <c r="K308" s="8" t="s">
        <v>780</v>
      </c>
      <c r="L308" s="8" t="s">
        <v>794</v>
      </c>
      <c r="M308" s="8" t="s">
        <v>792</v>
      </c>
      <c r="N308" s="8" t="s">
        <v>786</v>
      </c>
      <c r="O308" s="43">
        <v>42650</v>
      </c>
      <c r="P308" s="8">
        <f t="shared" si="9"/>
        <v>8</v>
      </c>
      <c r="Q308" s="14"/>
    </row>
    <row r="309" spans="1:17" hidden="1">
      <c r="A309" s="6">
        <v>306</v>
      </c>
      <c r="B309" s="12" t="str">
        <f t="shared" si="8"/>
        <v>07-0171-1229-0910-2000-0000-0019c2710x1019</v>
      </c>
      <c r="C309" s="12" t="s">
        <v>1771</v>
      </c>
      <c r="D309" s="16" t="s">
        <v>1772</v>
      </c>
      <c r="E309" s="9" t="s">
        <v>1773</v>
      </c>
      <c r="F309" s="16" t="s">
        <v>201</v>
      </c>
      <c r="G309" s="10">
        <v>42622</v>
      </c>
      <c r="H309" s="13">
        <v>19.079999999999998</v>
      </c>
      <c r="I309" s="8" t="s">
        <v>15</v>
      </c>
      <c r="J309" s="8" t="s">
        <v>75</v>
      </c>
      <c r="K309" s="8" t="s">
        <v>780</v>
      </c>
      <c r="L309" s="8" t="s">
        <v>794</v>
      </c>
      <c r="M309" s="8" t="s">
        <v>792</v>
      </c>
      <c r="N309" s="8" t="s">
        <v>786</v>
      </c>
      <c r="O309" s="43">
        <v>42622</v>
      </c>
      <c r="P309" s="8">
        <f t="shared" si="9"/>
        <v>8</v>
      </c>
      <c r="Q309" s="14"/>
    </row>
    <row r="310" spans="1:17" hidden="1">
      <c r="A310" s="6">
        <v>307</v>
      </c>
      <c r="B310" s="12" t="str">
        <f t="shared" si="8"/>
        <v>07-1262-3130-3910-2000-0000-0013d1631n2329</v>
      </c>
      <c r="C310" s="12" t="s">
        <v>1774</v>
      </c>
      <c r="D310" s="16" t="s">
        <v>1775</v>
      </c>
      <c r="E310" s="9" t="s">
        <v>1776</v>
      </c>
      <c r="F310" s="16" t="s">
        <v>162</v>
      </c>
      <c r="G310" s="10">
        <v>42766</v>
      </c>
      <c r="H310" s="13">
        <v>166.95</v>
      </c>
      <c r="I310" s="8" t="s">
        <v>12</v>
      </c>
      <c r="J310" s="8" t="s">
        <v>13</v>
      </c>
      <c r="K310" s="8" t="s">
        <v>780</v>
      </c>
      <c r="L310" s="8" t="s">
        <v>794</v>
      </c>
      <c r="M310" s="8" t="s">
        <v>782</v>
      </c>
      <c r="N310" s="8" t="s">
        <v>783</v>
      </c>
      <c r="O310" s="43">
        <v>42766</v>
      </c>
      <c r="P310" s="8">
        <f t="shared" si="9"/>
        <v>8</v>
      </c>
      <c r="Q310" s="14"/>
    </row>
    <row r="311" spans="1:17" hidden="1">
      <c r="A311" s="6">
        <v>308</v>
      </c>
      <c r="B311" s="12" t="str">
        <f t="shared" si="8"/>
        <v>07-0167-7997-4310-2000-0000-0016m9670v7413</v>
      </c>
      <c r="C311" s="12" t="s">
        <v>1777</v>
      </c>
      <c r="D311" s="16" t="s">
        <v>1778</v>
      </c>
      <c r="E311" s="9" t="s">
        <v>1779</v>
      </c>
      <c r="F311" s="16" t="s">
        <v>41</v>
      </c>
      <c r="G311" s="10">
        <v>42669</v>
      </c>
      <c r="H311" s="13">
        <v>59.36</v>
      </c>
      <c r="I311" s="8" t="s">
        <v>15</v>
      </c>
      <c r="J311" s="8" t="s">
        <v>13</v>
      </c>
      <c r="K311" s="8" t="s">
        <v>780</v>
      </c>
      <c r="L311" s="8" t="s">
        <v>794</v>
      </c>
      <c r="M311" s="8" t="s">
        <v>782</v>
      </c>
      <c r="N311" s="8" t="s">
        <v>786</v>
      </c>
      <c r="O311" s="43">
        <v>42669</v>
      </c>
      <c r="P311" s="8">
        <f t="shared" si="9"/>
        <v>8</v>
      </c>
      <c r="Q311" s="14"/>
    </row>
    <row r="312" spans="1:17" hidden="1">
      <c r="A312" s="6">
        <v>309</v>
      </c>
      <c r="B312" s="12" t="str">
        <f t="shared" si="8"/>
        <v>07-0167-7988-7910-2000-0000-0019k9670w7719</v>
      </c>
      <c r="C312" s="12" t="s">
        <v>1780</v>
      </c>
      <c r="D312" s="16" t="s">
        <v>1781</v>
      </c>
      <c r="E312" s="9" t="s">
        <v>1782</v>
      </c>
      <c r="F312" s="16" t="s">
        <v>202</v>
      </c>
      <c r="G312" s="10">
        <v>42670</v>
      </c>
      <c r="H312" s="13">
        <v>57.24</v>
      </c>
      <c r="I312" s="8" t="s">
        <v>15</v>
      </c>
      <c r="J312" s="8" t="s">
        <v>13</v>
      </c>
      <c r="K312" s="8" t="s">
        <v>780</v>
      </c>
      <c r="L312" s="8" t="s">
        <v>794</v>
      </c>
      <c r="M312" s="8" t="s">
        <v>782</v>
      </c>
      <c r="N312" s="8" t="s">
        <v>786</v>
      </c>
      <c r="O312" s="43">
        <v>42670</v>
      </c>
      <c r="P312" s="8">
        <f t="shared" si="9"/>
        <v>8</v>
      </c>
      <c r="Q312" s="14"/>
    </row>
    <row r="313" spans="1:17" hidden="1">
      <c r="A313" s="6">
        <v>310</v>
      </c>
      <c r="B313" s="12" t="str">
        <f t="shared" si="8"/>
        <v>07-0162-3124-0310-2000-0000-0019c1630s2013</v>
      </c>
      <c r="C313" s="12" t="s">
        <v>1783</v>
      </c>
      <c r="D313" s="16" t="s">
        <v>1784</v>
      </c>
      <c r="E313" s="9" t="s">
        <v>1785</v>
      </c>
      <c r="F313" s="16" t="s">
        <v>202</v>
      </c>
      <c r="G313" s="10">
        <v>42622</v>
      </c>
      <c r="H313" s="13">
        <v>57.24</v>
      </c>
      <c r="I313" s="8" t="s">
        <v>15</v>
      </c>
      <c r="J313" s="8" t="s">
        <v>13</v>
      </c>
      <c r="K313" s="8" t="s">
        <v>780</v>
      </c>
      <c r="L313" s="8" t="s">
        <v>794</v>
      </c>
      <c r="M313" s="8" t="s">
        <v>782</v>
      </c>
      <c r="N313" s="8" t="s">
        <v>786</v>
      </c>
      <c r="O313" s="43">
        <v>42622</v>
      </c>
      <c r="P313" s="8">
        <f t="shared" si="9"/>
        <v>8</v>
      </c>
      <c r="Q313" s="14"/>
    </row>
    <row r="314" spans="1:17" hidden="1">
      <c r="A314" s="6">
        <v>311</v>
      </c>
      <c r="B314" s="12" t="str">
        <f t="shared" si="8"/>
        <v>07-0134-1375-4710-2000-0000-0018h3310t4417</v>
      </c>
      <c r="C314" s="12" t="s">
        <v>1786</v>
      </c>
      <c r="D314" s="16" t="s">
        <v>1787</v>
      </c>
      <c r="E314" s="9" t="s">
        <v>1788</v>
      </c>
      <c r="F314" s="16" t="s">
        <v>203</v>
      </c>
      <c r="G314" s="10">
        <v>42656</v>
      </c>
      <c r="H314" s="13">
        <v>13.25</v>
      </c>
      <c r="I314" s="8" t="s">
        <v>15</v>
      </c>
      <c r="J314" s="8" t="s">
        <v>16</v>
      </c>
      <c r="K314" s="8" t="s">
        <v>780</v>
      </c>
      <c r="L314" s="8" t="s">
        <v>794</v>
      </c>
      <c r="M314" s="8" t="s">
        <v>785</v>
      </c>
      <c r="N314" s="8" t="s">
        <v>786</v>
      </c>
      <c r="O314" s="43">
        <v>42656</v>
      </c>
      <c r="P314" s="8">
        <f t="shared" si="9"/>
        <v>8</v>
      </c>
      <c r="Q314" s="14"/>
    </row>
    <row r="315" spans="1:17" hidden="1">
      <c r="A315" s="6">
        <v>312</v>
      </c>
      <c r="B315" s="12" t="str">
        <f t="shared" si="8"/>
        <v>07-0146-0709-9510-2000-0000-0012a7400x6915</v>
      </c>
      <c r="C315" s="12" t="s">
        <v>1789</v>
      </c>
      <c r="D315" s="16" t="s">
        <v>1790</v>
      </c>
      <c r="E315" s="9" t="s">
        <v>1791</v>
      </c>
      <c r="F315" s="16" t="s">
        <v>204</v>
      </c>
      <c r="G315" s="10">
        <v>42641</v>
      </c>
      <c r="H315" s="13">
        <v>28.355</v>
      </c>
      <c r="I315" s="8" t="s">
        <v>15</v>
      </c>
      <c r="J315" s="8" t="s">
        <v>16</v>
      </c>
      <c r="K315" s="8" t="s">
        <v>780</v>
      </c>
      <c r="L315" s="8" t="s">
        <v>794</v>
      </c>
      <c r="M315" s="8" t="s">
        <v>785</v>
      </c>
      <c r="N315" s="8" t="s">
        <v>786</v>
      </c>
      <c r="O315" s="43">
        <v>42641</v>
      </c>
      <c r="P315" s="8">
        <f t="shared" si="9"/>
        <v>8</v>
      </c>
      <c r="Q315" s="14"/>
    </row>
    <row r="316" spans="1:17" hidden="1">
      <c r="A316" s="6">
        <v>313</v>
      </c>
      <c r="B316" s="12" t="str">
        <f t="shared" si="8"/>
        <v>07-0134-1382-0610-2000-0000-0011k3310q4016</v>
      </c>
      <c r="C316" s="12" t="s">
        <v>1792</v>
      </c>
      <c r="D316" s="16" t="s">
        <v>1793</v>
      </c>
      <c r="E316" s="9" t="s">
        <v>1794</v>
      </c>
      <c r="F316" s="16" t="s">
        <v>205</v>
      </c>
      <c r="G316" s="10">
        <v>42674</v>
      </c>
      <c r="H316" s="13">
        <v>10.71</v>
      </c>
      <c r="I316" s="8" t="s">
        <v>15</v>
      </c>
      <c r="J316" s="8" t="s">
        <v>16</v>
      </c>
      <c r="K316" s="8" t="s">
        <v>780</v>
      </c>
      <c r="L316" s="8" t="s">
        <v>794</v>
      </c>
      <c r="M316" s="8" t="s">
        <v>785</v>
      </c>
      <c r="N316" s="8" t="s">
        <v>786</v>
      </c>
      <c r="O316" s="43">
        <v>42674</v>
      </c>
      <c r="P316" s="8">
        <f t="shared" si="9"/>
        <v>8</v>
      </c>
      <c r="Q316" s="14"/>
    </row>
    <row r="317" spans="1:17" hidden="1">
      <c r="A317" s="6">
        <v>314</v>
      </c>
      <c r="B317" s="12" t="str">
        <f t="shared" si="8"/>
        <v>07-0140-9993-8210-2000-0000-0012m9490r0812</v>
      </c>
      <c r="C317" s="12" t="s">
        <v>1795</v>
      </c>
      <c r="D317" s="16" t="s">
        <v>1796</v>
      </c>
      <c r="E317" s="9" t="s">
        <v>1797</v>
      </c>
      <c r="F317" s="16" t="s">
        <v>206</v>
      </c>
      <c r="G317" s="10">
        <v>42702</v>
      </c>
      <c r="H317" s="13">
        <v>28.62</v>
      </c>
      <c r="I317" s="8" t="s">
        <v>15</v>
      </c>
      <c r="J317" s="8" t="s">
        <v>16</v>
      </c>
      <c r="K317" s="8" t="s">
        <v>780</v>
      </c>
      <c r="L317" s="8" t="s">
        <v>794</v>
      </c>
      <c r="M317" s="8" t="s">
        <v>785</v>
      </c>
      <c r="N317" s="8" t="s">
        <v>786</v>
      </c>
      <c r="O317" s="43">
        <v>42702</v>
      </c>
      <c r="P317" s="8">
        <f t="shared" si="9"/>
        <v>8</v>
      </c>
      <c r="Q317" s="14"/>
    </row>
    <row r="318" spans="1:17" hidden="1">
      <c r="A318" s="6">
        <v>315</v>
      </c>
      <c r="B318" s="12" t="str">
        <f t="shared" si="8"/>
        <v>07-0140-9929-8310-2000-0000-0010c9490x0813</v>
      </c>
      <c r="C318" s="12" t="s">
        <v>1798</v>
      </c>
      <c r="D318" s="16" t="s">
        <v>1799</v>
      </c>
      <c r="E318" s="9" t="s">
        <v>1800</v>
      </c>
      <c r="F318" s="16" t="s">
        <v>207</v>
      </c>
      <c r="G318" s="10">
        <v>42684</v>
      </c>
      <c r="H318" s="13">
        <v>57.24</v>
      </c>
      <c r="I318" s="8" t="s">
        <v>15</v>
      </c>
      <c r="J318" s="8" t="s">
        <v>16</v>
      </c>
      <c r="K318" s="8" t="s">
        <v>780</v>
      </c>
      <c r="L318" s="8" t="s">
        <v>788</v>
      </c>
      <c r="M318" s="8" t="s">
        <v>785</v>
      </c>
      <c r="N318" s="8" t="s">
        <v>786</v>
      </c>
      <c r="O318" s="43">
        <v>42684</v>
      </c>
      <c r="P318" s="8">
        <f t="shared" si="9"/>
        <v>8</v>
      </c>
      <c r="Q318" s="14"/>
    </row>
    <row r="319" spans="1:17" hidden="1">
      <c r="A319" s="6">
        <v>316</v>
      </c>
      <c r="B319" s="12" t="str">
        <f t="shared" si="8"/>
        <v>07-0165-0765-0510-2000-0000-0016g7600t5015</v>
      </c>
      <c r="C319" s="12" t="s">
        <v>1801</v>
      </c>
      <c r="D319" s="16" t="s">
        <v>1802</v>
      </c>
      <c r="E319" s="9" t="s">
        <v>1803</v>
      </c>
      <c r="F319" s="16" t="s">
        <v>208</v>
      </c>
      <c r="G319" s="10">
        <v>42679</v>
      </c>
      <c r="H319" s="13">
        <v>38.159999999999997</v>
      </c>
      <c r="I319" s="8" t="s">
        <v>15</v>
      </c>
      <c r="J319" s="8" t="s">
        <v>13</v>
      </c>
      <c r="K319" s="8" t="s">
        <v>780</v>
      </c>
      <c r="L319" s="8" t="s">
        <v>794</v>
      </c>
      <c r="M319" s="8" t="s">
        <v>782</v>
      </c>
      <c r="N319" s="8" t="s">
        <v>786</v>
      </c>
      <c r="O319" s="43">
        <v>42679</v>
      </c>
      <c r="P319" s="8">
        <f t="shared" si="9"/>
        <v>8</v>
      </c>
      <c r="Q319" s="14"/>
    </row>
    <row r="320" spans="1:17" hidden="1">
      <c r="A320" s="6">
        <v>317</v>
      </c>
      <c r="B320" s="12" t="str">
        <f t="shared" si="8"/>
        <v>07-0121-0216-7110-2000-0000-0010b2200u1711</v>
      </c>
      <c r="C320" s="12" t="s">
        <v>1804</v>
      </c>
      <c r="D320" s="16" t="s">
        <v>1805</v>
      </c>
      <c r="E320" s="9" t="s">
        <v>1806</v>
      </c>
      <c r="F320" s="16" t="s">
        <v>134</v>
      </c>
      <c r="G320" s="10">
        <v>42644</v>
      </c>
      <c r="H320" s="13">
        <v>19.079999999999998</v>
      </c>
      <c r="I320" s="8" t="s">
        <v>15</v>
      </c>
      <c r="J320" s="8" t="s">
        <v>38</v>
      </c>
      <c r="K320" s="8" t="s">
        <v>780</v>
      </c>
      <c r="L320" s="8" t="s">
        <v>794</v>
      </c>
      <c r="M320" s="8" t="s">
        <v>790</v>
      </c>
      <c r="N320" s="8" t="s">
        <v>786</v>
      </c>
      <c r="O320" s="43">
        <v>42644</v>
      </c>
      <c r="P320" s="8">
        <f t="shared" si="9"/>
        <v>8</v>
      </c>
      <c r="Q320" s="14"/>
    </row>
    <row r="321" spans="1:17" hidden="1">
      <c r="A321" s="6">
        <v>318</v>
      </c>
      <c r="B321" s="12" t="str">
        <f t="shared" si="8"/>
        <v>07-0141-0005-5610-2000-0000-0015</v>
      </c>
      <c r="C321" s="12" t="s">
        <v>1807</v>
      </c>
      <c r="D321" s="16"/>
      <c r="E321" s="9" t="s">
        <v>1808</v>
      </c>
      <c r="F321" s="16" t="s">
        <v>184</v>
      </c>
      <c r="G321" s="10">
        <v>42797</v>
      </c>
      <c r="H321" s="13">
        <v>50.88</v>
      </c>
      <c r="I321" s="8" t="s">
        <v>15</v>
      </c>
      <c r="J321" s="8" t="s">
        <v>16</v>
      </c>
      <c r="K321" s="8" t="s">
        <v>780</v>
      </c>
      <c r="L321" s="8" t="s">
        <v>794</v>
      </c>
      <c r="M321" s="8" t="s">
        <v>785</v>
      </c>
      <c r="N321" s="8" t="s">
        <v>786</v>
      </c>
      <c r="O321" s="43">
        <v>42797</v>
      </c>
      <c r="P321" s="8">
        <f t="shared" si="9"/>
        <v>8</v>
      </c>
      <c r="Q321" s="14"/>
    </row>
    <row r="322" spans="1:17" hidden="1">
      <c r="A322" s="6">
        <v>319</v>
      </c>
      <c r="B322" s="12" t="str">
        <f t="shared" si="8"/>
        <v>07-0158-9213-3810-2000-0000-0011b2590r8318</v>
      </c>
      <c r="C322" s="12" t="s">
        <v>1809</v>
      </c>
      <c r="D322" s="16" t="s">
        <v>1810</v>
      </c>
      <c r="E322" s="9" t="s">
        <v>1811</v>
      </c>
      <c r="F322" s="16" t="s">
        <v>209</v>
      </c>
      <c r="G322" s="10">
        <v>42667</v>
      </c>
      <c r="H322" s="13">
        <v>50.88</v>
      </c>
      <c r="I322" s="8" t="s">
        <v>15</v>
      </c>
      <c r="J322" s="8" t="s">
        <v>13</v>
      </c>
      <c r="K322" s="8" t="s">
        <v>780</v>
      </c>
      <c r="L322" s="8" t="s">
        <v>794</v>
      </c>
      <c r="M322" s="8" t="s">
        <v>782</v>
      </c>
      <c r="N322" s="8" t="s">
        <v>786</v>
      </c>
      <c r="O322" s="43">
        <v>42667</v>
      </c>
      <c r="P322" s="8">
        <f t="shared" si="9"/>
        <v>8</v>
      </c>
      <c r="Q322" s="14"/>
    </row>
    <row r="323" spans="1:17" hidden="1">
      <c r="A323" s="6">
        <v>320</v>
      </c>
      <c r="B323" s="12" t="str">
        <f t="shared" si="8"/>
        <v>07-0167-7996-6810-2000-0000-0014m9670u7618</v>
      </c>
      <c r="C323" s="12" t="s">
        <v>1812</v>
      </c>
      <c r="D323" s="16" t="s">
        <v>1813</v>
      </c>
      <c r="E323" s="9" t="s">
        <v>1814</v>
      </c>
      <c r="F323" s="16" t="s">
        <v>209</v>
      </c>
      <c r="G323" s="10">
        <v>42670</v>
      </c>
      <c r="H323" s="13">
        <v>19.079999999999998</v>
      </c>
      <c r="I323" s="8" t="s">
        <v>15</v>
      </c>
      <c r="J323" s="8" t="s">
        <v>13</v>
      </c>
      <c r="K323" s="8" t="s">
        <v>780</v>
      </c>
      <c r="L323" s="8" t="s">
        <v>794</v>
      </c>
      <c r="M323" s="8" t="s">
        <v>782</v>
      </c>
      <c r="N323" s="8" t="s">
        <v>786</v>
      </c>
      <c r="O323" s="43">
        <v>42670</v>
      </c>
      <c r="P323" s="8">
        <f t="shared" si="9"/>
        <v>8</v>
      </c>
      <c r="Q323" s="14"/>
    </row>
    <row r="324" spans="1:17" hidden="1">
      <c r="A324" s="6">
        <v>321</v>
      </c>
      <c r="B324" s="12" t="str">
        <f t="shared" si="8"/>
        <v>07-0158-9213-3410-2000-0000-0019b2590r8314</v>
      </c>
      <c r="C324" s="12" t="s">
        <v>1815</v>
      </c>
      <c r="D324" s="16" t="s">
        <v>1816</v>
      </c>
      <c r="E324" s="9" t="s">
        <v>1817</v>
      </c>
      <c r="F324" s="16" t="s">
        <v>209</v>
      </c>
      <c r="G324" s="10">
        <v>42670</v>
      </c>
      <c r="H324" s="13">
        <v>19.079999999999998</v>
      </c>
      <c r="I324" s="8" t="s">
        <v>15</v>
      </c>
      <c r="J324" s="8" t="s">
        <v>13</v>
      </c>
      <c r="K324" s="8" t="s">
        <v>780</v>
      </c>
      <c r="L324" s="8" t="s">
        <v>794</v>
      </c>
      <c r="M324" s="8" t="s">
        <v>782</v>
      </c>
      <c r="N324" s="8" t="s">
        <v>786</v>
      </c>
      <c r="O324" s="43">
        <v>42670</v>
      </c>
      <c r="P324" s="8">
        <f t="shared" si="9"/>
        <v>8</v>
      </c>
      <c r="Q324" s="14"/>
    </row>
    <row r="325" spans="1:17" hidden="1">
      <c r="A325" s="6">
        <v>322</v>
      </c>
      <c r="B325" s="12" t="str">
        <f t="shared" ref="B325:B388" si="10">C325&amp;D325</f>
        <v>07-0167-7989-7210-2000-0000-0017k9670x7712</v>
      </c>
      <c r="C325" s="12" t="s">
        <v>1818</v>
      </c>
      <c r="D325" s="16" t="s">
        <v>1819</v>
      </c>
      <c r="E325" s="9" t="s">
        <v>1820</v>
      </c>
      <c r="F325" s="16" t="s">
        <v>210</v>
      </c>
      <c r="G325" s="10">
        <v>42646</v>
      </c>
      <c r="H325" s="13">
        <v>40.28</v>
      </c>
      <c r="I325" s="8" t="s">
        <v>15</v>
      </c>
      <c r="J325" s="8" t="s">
        <v>13</v>
      </c>
      <c r="K325" s="8" t="s">
        <v>780</v>
      </c>
      <c r="L325" s="8" t="s">
        <v>794</v>
      </c>
      <c r="M325" s="8" t="s">
        <v>782</v>
      </c>
      <c r="N325" s="8" t="s">
        <v>786</v>
      </c>
      <c r="O325" s="43">
        <v>42646</v>
      </c>
      <c r="P325" s="8">
        <f t="shared" si="9"/>
        <v>8</v>
      </c>
      <c r="Q325" s="14"/>
    </row>
    <row r="326" spans="1:17" hidden="1">
      <c r="A326" s="6">
        <v>323</v>
      </c>
      <c r="B326" s="12" t="str">
        <f t="shared" si="10"/>
        <v>07-0158-9212-8810-2000-0000-0017b2590q8818</v>
      </c>
      <c r="C326" s="12" t="s">
        <v>1821</v>
      </c>
      <c r="D326" s="16" t="s">
        <v>1822</v>
      </c>
      <c r="E326" s="9" t="s">
        <v>1823</v>
      </c>
      <c r="F326" s="16" t="s">
        <v>211</v>
      </c>
      <c r="G326" s="10">
        <v>42685</v>
      </c>
      <c r="H326" s="13">
        <v>44.52</v>
      </c>
      <c r="I326" s="8" t="s">
        <v>15</v>
      </c>
      <c r="J326" s="8" t="s">
        <v>13</v>
      </c>
      <c r="K326" s="8" t="s">
        <v>780</v>
      </c>
      <c r="L326" s="8" t="s">
        <v>794</v>
      </c>
      <c r="M326" s="8" t="s">
        <v>782</v>
      </c>
      <c r="N326" s="8" t="s">
        <v>786</v>
      </c>
      <c r="O326" s="43">
        <v>42685</v>
      </c>
      <c r="P326" s="8">
        <f t="shared" ref="P326:P389" si="11">DATEDIF(O326,$B$1,"Y")</f>
        <v>8</v>
      </c>
      <c r="Q326" s="14"/>
    </row>
    <row r="327" spans="1:17" hidden="1">
      <c r="A327" s="6">
        <v>324</v>
      </c>
      <c r="B327" s="12" t="str">
        <f t="shared" si="10"/>
        <v>07-0162-3126-8410-2000-0000-0018c1630u2814</v>
      </c>
      <c r="C327" s="12" t="s">
        <v>1824</v>
      </c>
      <c r="D327" s="16" t="s">
        <v>1825</v>
      </c>
      <c r="E327" s="9" t="s">
        <v>1826</v>
      </c>
      <c r="F327" s="16" t="s">
        <v>744</v>
      </c>
      <c r="G327" s="10">
        <v>42769</v>
      </c>
      <c r="H327" s="13">
        <v>32.33</v>
      </c>
      <c r="I327" s="8" t="s">
        <v>15</v>
      </c>
      <c r="J327" s="8" t="s">
        <v>13</v>
      </c>
      <c r="K327" s="8" t="s">
        <v>780</v>
      </c>
      <c r="L327" s="8" t="s">
        <v>794</v>
      </c>
      <c r="M327" s="8" t="s">
        <v>782</v>
      </c>
      <c r="N327" s="8" t="s">
        <v>786</v>
      </c>
      <c r="O327" s="43">
        <v>42769</v>
      </c>
      <c r="P327" s="8">
        <f t="shared" si="11"/>
        <v>8</v>
      </c>
      <c r="Q327" s="14"/>
    </row>
    <row r="328" spans="1:17" hidden="1">
      <c r="A328" s="6">
        <v>325</v>
      </c>
      <c r="B328" s="12" t="str">
        <f t="shared" si="10"/>
        <v>07-0162-3126-8510-2000-0000-0011c1630u2815</v>
      </c>
      <c r="C328" s="12" t="s">
        <v>1827</v>
      </c>
      <c r="D328" s="16" t="s">
        <v>1828</v>
      </c>
      <c r="E328" s="9" t="s">
        <v>1829</v>
      </c>
      <c r="F328" s="16" t="s">
        <v>212</v>
      </c>
      <c r="G328" s="10">
        <v>42769</v>
      </c>
      <c r="H328" s="13">
        <v>27.03</v>
      </c>
      <c r="I328" s="8" t="s">
        <v>15</v>
      </c>
      <c r="J328" s="8" t="s">
        <v>13</v>
      </c>
      <c r="K328" s="8" t="s">
        <v>780</v>
      </c>
      <c r="L328" s="8" t="s">
        <v>794</v>
      </c>
      <c r="M328" s="8" t="s">
        <v>782</v>
      </c>
      <c r="N328" s="8" t="s">
        <v>786</v>
      </c>
      <c r="O328" s="43">
        <v>42769</v>
      </c>
      <c r="P328" s="8">
        <f t="shared" si="11"/>
        <v>8</v>
      </c>
      <c r="Q328" s="14"/>
    </row>
    <row r="329" spans="1:17" hidden="1">
      <c r="A329" s="6">
        <v>326</v>
      </c>
      <c r="B329" s="12" t="str">
        <f t="shared" si="10"/>
        <v>07-0185-5018-6110-2000-0000-0010b0850w5611</v>
      </c>
      <c r="C329" s="12" t="s">
        <v>1830</v>
      </c>
      <c r="D329" s="16" t="s">
        <v>1831</v>
      </c>
      <c r="E329" s="9" t="s">
        <v>1832</v>
      </c>
      <c r="F329" s="16" t="s">
        <v>1833</v>
      </c>
      <c r="G329" s="10">
        <v>42762</v>
      </c>
      <c r="H329" s="13">
        <v>44.52</v>
      </c>
      <c r="I329" s="8" t="s">
        <v>15</v>
      </c>
      <c r="J329" s="8" t="s">
        <v>75</v>
      </c>
      <c r="K329" s="8" t="s">
        <v>780</v>
      </c>
      <c r="L329" s="8" t="s">
        <v>794</v>
      </c>
      <c r="M329" s="8" t="s">
        <v>792</v>
      </c>
      <c r="N329" s="8" t="s">
        <v>786</v>
      </c>
      <c r="O329" s="43">
        <v>42762</v>
      </c>
      <c r="P329" s="8">
        <f t="shared" si="11"/>
        <v>8</v>
      </c>
      <c r="Q329" s="14"/>
    </row>
    <row r="330" spans="1:17" hidden="1">
      <c r="A330" s="6">
        <v>327</v>
      </c>
      <c r="B330" s="12" t="str">
        <f t="shared" si="10"/>
        <v>07-0165-0734-1110-2000-0000-0015d7600s5111</v>
      </c>
      <c r="C330" s="12" t="s">
        <v>1834</v>
      </c>
      <c r="D330" s="16" t="s">
        <v>1835</v>
      </c>
      <c r="E330" s="9" t="s">
        <v>1836</v>
      </c>
      <c r="F330" s="16" t="s">
        <v>748</v>
      </c>
      <c r="G330" s="10">
        <v>42628</v>
      </c>
      <c r="H330" s="13">
        <v>58.32</v>
      </c>
      <c r="I330" s="8" t="s">
        <v>15</v>
      </c>
      <c r="J330" s="8" t="s">
        <v>13</v>
      </c>
      <c r="K330" s="8" t="s">
        <v>780</v>
      </c>
      <c r="L330" s="8" t="s">
        <v>788</v>
      </c>
      <c r="M330" s="8" t="s">
        <v>782</v>
      </c>
      <c r="N330" s="8" t="s">
        <v>786</v>
      </c>
      <c r="O330" s="43">
        <v>42628</v>
      </c>
      <c r="P330" s="8">
        <f t="shared" si="11"/>
        <v>8</v>
      </c>
      <c r="Q330" s="14"/>
    </row>
    <row r="331" spans="1:17" hidden="1">
      <c r="A331" s="6">
        <v>328</v>
      </c>
      <c r="B331" s="12" t="str">
        <f t="shared" si="10"/>
        <v>07-0171-1230-4410-2000-0000-0014d2710n1414</v>
      </c>
      <c r="C331" s="12" t="s">
        <v>1837</v>
      </c>
      <c r="D331" s="16" t="s">
        <v>1838</v>
      </c>
      <c r="E331" s="9" t="s">
        <v>1839</v>
      </c>
      <c r="F331" s="16" t="s">
        <v>214</v>
      </c>
      <c r="G331" s="10">
        <v>42661</v>
      </c>
      <c r="H331" s="13">
        <v>13.25</v>
      </c>
      <c r="I331" s="8" t="s">
        <v>15</v>
      </c>
      <c r="J331" s="8" t="s">
        <v>75</v>
      </c>
      <c r="K331" s="8" t="s">
        <v>780</v>
      </c>
      <c r="L331" s="8" t="s">
        <v>794</v>
      </c>
      <c r="M331" s="8" t="s">
        <v>792</v>
      </c>
      <c r="N331" s="8" t="s">
        <v>786</v>
      </c>
      <c r="O331" s="43">
        <v>42661</v>
      </c>
      <c r="P331" s="8">
        <f t="shared" si="11"/>
        <v>8</v>
      </c>
      <c r="Q331" s="14"/>
    </row>
    <row r="332" spans="1:17" hidden="1">
      <c r="A332" s="6">
        <v>329</v>
      </c>
      <c r="B332" s="12" t="str">
        <f t="shared" si="10"/>
        <v>07-0171-1230-8210-2000-0000-0012d2710n1812</v>
      </c>
      <c r="C332" s="12" t="s">
        <v>1840</v>
      </c>
      <c r="D332" s="16" t="s">
        <v>1841</v>
      </c>
      <c r="E332" s="9" t="s">
        <v>1842</v>
      </c>
      <c r="F332" s="16" t="s">
        <v>215</v>
      </c>
      <c r="G332" s="10">
        <v>42650</v>
      </c>
      <c r="H332" s="13">
        <v>57.24</v>
      </c>
      <c r="I332" s="8" t="s">
        <v>15</v>
      </c>
      <c r="J332" s="8" t="s">
        <v>75</v>
      </c>
      <c r="K332" s="8" t="s">
        <v>780</v>
      </c>
      <c r="L332" s="8" t="s">
        <v>794</v>
      </c>
      <c r="M332" s="8" t="s">
        <v>792</v>
      </c>
      <c r="N332" s="8" t="s">
        <v>786</v>
      </c>
      <c r="O332" s="43">
        <v>42650</v>
      </c>
      <c r="P332" s="8">
        <f t="shared" si="11"/>
        <v>8</v>
      </c>
      <c r="Q332" s="14"/>
    </row>
    <row r="333" spans="1:17" hidden="1">
      <c r="A333" s="6">
        <v>330</v>
      </c>
      <c r="B333" s="12" t="str">
        <f t="shared" si="10"/>
        <v>07-0171-1235-9710-2000-0000-0013d2710t1917</v>
      </c>
      <c r="C333" s="12" t="s">
        <v>1843</v>
      </c>
      <c r="D333" s="16" t="s">
        <v>1844</v>
      </c>
      <c r="E333" s="9" t="s">
        <v>1845</v>
      </c>
      <c r="F333" s="16" t="s">
        <v>216</v>
      </c>
      <c r="G333" s="10">
        <v>42655</v>
      </c>
      <c r="H333" s="13">
        <v>10.335000000000001</v>
      </c>
      <c r="I333" s="8" t="s">
        <v>15</v>
      </c>
      <c r="J333" s="8" t="s">
        <v>75</v>
      </c>
      <c r="K333" s="8" t="s">
        <v>780</v>
      </c>
      <c r="L333" s="8" t="s">
        <v>794</v>
      </c>
      <c r="M333" s="8" t="s">
        <v>792</v>
      </c>
      <c r="N333" s="8" t="s">
        <v>786</v>
      </c>
      <c r="O333" s="43">
        <v>42655</v>
      </c>
      <c r="P333" s="8">
        <f t="shared" si="11"/>
        <v>8</v>
      </c>
      <c r="Q333" s="14"/>
    </row>
    <row r="334" spans="1:17" hidden="1">
      <c r="A334" s="6">
        <v>331</v>
      </c>
      <c r="B334" s="12" t="str">
        <f t="shared" si="10"/>
        <v>07-0171-1235-8710-2000-0000-0012d2710t1817</v>
      </c>
      <c r="C334" s="12" t="s">
        <v>1846</v>
      </c>
      <c r="D334" s="16" t="s">
        <v>1847</v>
      </c>
      <c r="E334" s="9" t="s">
        <v>1848</v>
      </c>
      <c r="F334" s="16" t="s">
        <v>217</v>
      </c>
      <c r="G334" s="10">
        <v>42660</v>
      </c>
      <c r="H334" s="13">
        <v>12.19</v>
      </c>
      <c r="I334" s="8" t="s">
        <v>15</v>
      </c>
      <c r="J334" s="8" t="s">
        <v>75</v>
      </c>
      <c r="K334" s="8" t="s">
        <v>780</v>
      </c>
      <c r="L334" s="8" t="s">
        <v>794</v>
      </c>
      <c r="M334" s="8" t="s">
        <v>792</v>
      </c>
      <c r="N334" s="8" t="s">
        <v>786</v>
      </c>
      <c r="O334" s="43">
        <v>42660</v>
      </c>
      <c r="P334" s="8">
        <f t="shared" si="11"/>
        <v>8</v>
      </c>
      <c r="Q334" s="14"/>
    </row>
    <row r="335" spans="1:17" hidden="1">
      <c r="A335" s="6">
        <v>332</v>
      </c>
      <c r="B335" s="12" t="str">
        <f t="shared" si="10"/>
        <v>07-0171-1230-9310-2000-0000-0016d2710n1913</v>
      </c>
      <c r="C335" s="12" t="s">
        <v>1849</v>
      </c>
      <c r="D335" s="16" t="s">
        <v>1850</v>
      </c>
      <c r="E335" s="9" t="s">
        <v>1851</v>
      </c>
      <c r="F335" s="16" t="s">
        <v>217</v>
      </c>
      <c r="G335" s="10">
        <v>42635</v>
      </c>
      <c r="H335" s="13">
        <v>27.295000000000002</v>
      </c>
      <c r="I335" s="8" t="s">
        <v>15</v>
      </c>
      <c r="J335" s="8" t="s">
        <v>75</v>
      </c>
      <c r="K335" s="8" t="s">
        <v>780</v>
      </c>
      <c r="L335" s="8" t="s">
        <v>794</v>
      </c>
      <c r="M335" s="8" t="s">
        <v>792</v>
      </c>
      <c r="N335" s="8" t="s">
        <v>786</v>
      </c>
      <c r="O335" s="43">
        <v>42635</v>
      </c>
      <c r="P335" s="8">
        <f t="shared" si="11"/>
        <v>8</v>
      </c>
      <c r="Q335" s="14"/>
    </row>
    <row r="336" spans="1:17" hidden="1">
      <c r="A336" s="6">
        <v>333</v>
      </c>
      <c r="B336" s="12" t="str">
        <f t="shared" si="10"/>
        <v>07-0178-8617-2310-2000-0000-0016</v>
      </c>
      <c r="C336" s="12" t="s">
        <v>1852</v>
      </c>
      <c r="D336" s="16"/>
      <c r="E336" s="9" t="s">
        <v>1853</v>
      </c>
      <c r="F336" s="16" t="s">
        <v>126</v>
      </c>
      <c r="G336" s="10">
        <v>42669</v>
      </c>
      <c r="H336" s="13">
        <v>20.405000000000001</v>
      </c>
      <c r="I336" s="8" t="s">
        <v>15</v>
      </c>
      <c r="J336" s="8" t="s">
        <v>75</v>
      </c>
      <c r="K336" s="8" t="s">
        <v>780</v>
      </c>
      <c r="L336" s="8" t="s">
        <v>794</v>
      </c>
      <c r="M336" s="8" t="s">
        <v>792</v>
      </c>
      <c r="N336" s="8" t="s">
        <v>786</v>
      </c>
      <c r="O336" s="43">
        <v>42669</v>
      </c>
      <c r="P336" s="8">
        <f t="shared" si="11"/>
        <v>8</v>
      </c>
      <c r="Q336" s="14"/>
    </row>
    <row r="337" spans="1:17" hidden="1">
      <c r="A337" s="6">
        <v>334</v>
      </c>
      <c r="B337" s="12" t="str">
        <f t="shared" si="10"/>
        <v>07-0130-5033-2330-2000-0000-0011d0350r0213</v>
      </c>
      <c r="C337" s="12" t="s">
        <v>1854</v>
      </c>
      <c r="D337" s="16" t="s">
        <v>1855</v>
      </c>
      <c r="E337" s="9" t="s">
        <v>1856</v>
      </c>
      <c r="F337" s="16" t="s">
        <v>218</v>
      </c>
      <c r="G337" s="10">
        <v>43075</v>
      </c>
      <c r="H337" s="13">
        <v>59.36</v>
      </c>
      <c r="I337" s="8" t="s">
        <v>15</v>
      </c>
      <c r="J337" s="8" t="s">
        <v>16</v>
      </c>
      <c r="K337" s="8" t="s">
        <v>780</v>
      </c>
      <c r="L337" s="8" t="s">
        <v>794</v>
      </c>
      <c r="M337" s="8" t="s">
        <v>785</v>
      </c>
      <c r="N337" s="8" t="s">
        <v>786</v>
      </c>
      <c r="O337" s="43">
        <v>43075</v>
      </c>
      <c r="P337" s="8">
        <f t="shared" si="11"/>
        <v>7</v>
      </c>
      <c r="Q337" s="14"/>
    </row>
    <row r="338" spans="1:17" hidden="1">
      <c r="A338" s="6">
        <v>335</v>
      </c>
      <c r="B338" s="12" t="str">
        <f t="shared" si="10"/>
        <v>07-0130-5032-4810-2000-0000-0019d0350q0418</v>
      </c>
      <c r="C338" s="12" t="s">
        <v>1857</v>
      </c>
      <c r="D338" s="16" t="s">
        <v>1858</v>
      </c>
      <c r="E338" s="9" t="s">
        <v>1859</v>
      </c>
      <c r="F338" s="16" t="s">
        <v>192</v>
      </c>
      <c r="G338" s="10">
        <v>43075</v>
      </c>
      <c r="H338" s="13">
        <v>59.36</v>
      </c>
      <c r="I338" s="8" t="s">
        <v>15</v>
      </c>
      <c r="J338" s="8" t="s">
        <v>16</v>
      </c>
      <c r="K338" s="8" t="s">
        <v>780</v>
      </c>
      <c r="L338" s="8" t="s">
        <v>794</v>
      </c>
      <c r="M338" s="8" t="s">
        <v>785</v>
      </c>
      <c r="N338" s="8" t="s">
        <v>786</v>
      </c>
      <c r="O338" s="43">
        <v>43075</v>
      </c>
      <c r="P338" s="8">
        <f t="shared" si="11"/>
        <v>7</v>
      </c>
      <c r="Q338" s="14"/>
    </row>
    <row r="339" spans="1:17" hidden="1">
      <c r="A339" s="6">
        <v>336</v>
      </c>
      <c r="B339" s="12" t="str">
        <f t="shared" si="10"/>
        <v>07-0140-9344-3010-2000-0000-0015e3490s0310</v>
      </c>
      <c r="C339" s="12" t="s">
        <v>1860</v>
      </c>
      <c r="D339" s="16" t="s">
        <v>1861</v>
      </c>
      <c r="E339" s="9" t="s">
        <v>1862</v>
      </c>
      <c r="F339" s="16" t="s">
        <v>219</v>
      </c>
      <c r="G339" s="10">
        <v>42692</v>
      </c>
      <c r="H339" s="13">
        <v>12.72</v>
      </c>
      <c r="I339" s="8" t="s">
        <v>15</v>
      </c>
      <c r="J339" s="8" t="s">
        <v>16</v>
      </c>
      <c r="K339" s="8" t="s">
        <v>780</v>
      </c>
      <c r="L339" s="8" t="s">
        <v>794</v>
      </c>
      <c r="M339" s="8" t="s">
        <v>785</v>
      </c>
      <c r="N339" s="8" t="s">
        <v>786</v>
      </c>
      <c r="O339" s="43">
        <v>42692</v>
      </c>
      <c r="P339" s="8">
        <f t="shared" si="11"/>
        <v>8</v>
      </c>
      <c r="Q339" s="14"/>
    </row>
    <row r="340" spans="1:17" hidden="1">
      <c r="A340" s="6">
        <v>337</v>
      </c>
      <c r="B340" s="12" t="str">
        <f t="shared" si="10"/>
        <v>07-0140-9402-4110-2000-0000-0018a4490q0411</v>
      </c>
      <c r="C340" s="12" t="s">
        <v>1863</v>
      </c>
      <c r="D340" s="16" t="s">
        <v>1864</v>
      </c>
      <c r="E340" s="9" t="s">
        <v>1865</v>
      </c>
      <c r="F340" s="16" t="s">
        <v>219</v>
      </c>
      <c r="G340" s="10">
        <v>42703</v>
      </c>
      <c r="H340" s="13">
        <v>16.96</v>
      </c>
      <c r="I340" s="8" t="s">
        <v>15</v>
      </c>
      <c r="J340" s="8" t="s">
        <v>16</v>
      </c>
      <c r="K340" s="8" t="s">
        <v>780</v>
      </c>
      <c r="L340" s="8" t="s">
        <v>794</v>
      </c>
      <c r="M340" s="8" t="s">
        <v>785</v>
      </c>
      <c r="N340" s="8" t="s">
        <v>786</v>
      </c>
      <c r="O340" s="43">
        <v>42703</v>
      </c>
      <c r="P340" s="8">
        <f t="shared" si="11"/>
        <v>8</v>
      </c>
      <c r="Q340" s="14"/>
    </row>
    <row r="341" spans="1:17" hidden="1">
      <c r="A341" s="6">
        <v>338</v>
      </c>
      <c r="B341" s="12" t="str">
        <f t="shared" si="10"/>
        <v/>
      </c>
      <c r="C341" s="12"/>
      <c r="D341" s="16"/>
      <c r="E341" s="9" t="s">
        <v>1866</v>
      </c>
      <c r="F341" s="16" t="s">
        <v>219</v>
      </c>
      <c r="G341" s="10">
        <v>42692</v>
      </c>
      <c r="H341" s="13">
        <v>6.36</v>
      </c>
      <c r="I341" s="8" t="s">
        <v>15</v>
      </c>
      <c r="J341" s="8" t="s">
        <v>16</v>
      </c>
      <c r="K341" s="8">
        <v>0</v>
      </c>
      <c r="L341" s="8" t="s">
        <v>797</v>
      </c>
      <c r="M341" s="8" t="s">
        <v>785</v>
      </c>
      <c r="N341" s="8" t="s">
        <v>786</v>
      </c>
      <c r="O341" s="43">
        <v>42692</v>
      </c>
      <c r="P341" s="8">
        <f t="shared" si="11"/>
        <v>8</v>
      </c>
      <c r="Q341" s="14"/>
    </row>
    <row r="342" spans="1:17" hidden="1">
      <c r="A342" s="6">
        <v>339</v>
      </c>
      <c r="B342" s="12" t="str">
        <f t="shared" si="10"/>
        <v>07-0141-0012-6210-2000-0000-0014b0400q1612</v>
      </c>
      <c r="C342" s="12" t="s">
        <v>1867</v>
      </c>
      <c r="D342" s="16" t="s">
        <v>1868</v>
      </c>
      <c r="E342" s="9" t="s">
        <v>1869</v>
      </c>
      <c r="F342" s="16" t="s">
        <v>36</v>
      </c>
      <c r="G342" s="10">
        <v>42815</v>
      </c>
      <c r="H342" s="13">
        <v>59.36</v>
      </c>
      <c r="I342" s="8" t="s">
        <v>15</v>
      </c>
      <c r="J342" s="8" t="s">
        <v>16</v>
      </c>
      <c r="K342" s="8" t="s">
        <v>780</v>
      </c>
      <c r="L342" s="8" t="s">
        <v>794</v>
      </c>
      <c r="M342" s="8" t="s">
        <v>785</v>
      </c>
      <c r="N342" s="8" t="s">
        <v>786</v>
      </c>
      <c r="O342" s="43">
        <v>42815</v>
      </c>
      <c r="P342" s="8">
        <f t="shared" si="11"/>
        <v>8</v>
      </c>
      <c r="Q342" s="14"/>
    </row>
    <row r="343" spans="1:17" hidden="1">
      <c r="A343" s="6">
        <v>340</v>
      </c>
      <c r="B343" s="12" t="str">
        <f t="shared" si="10"/>
        <v>07-0150-6870-9510-2000-0000-0016h8560n0915</v>
      </c>
      <c r="C343" s="12" t="s">
        <v>1870</v>
      </c>
      <c r="D343" s="16" t="s">
        <v>1871</v>
      </c>
      <c r="E343" s="9" t="s">
        <v>1872</v>
      </c>
      <c r="F343" s="16" t="s">
        <v>220</v>
      </c>
      <c r="G343" s="10">
        <v>42685</v>
      </c>
      <c r="H343" s="13">
        <v>38.159999999999997</v>
      </c>
      <c r="I343" s="8" t="s">
        <v>15</v>
      </c>
      <c r="J343" s="8" t="s">
        <v>13</v>
      </c>
      <c r="K343" s="8" t="s">
        <v>780</v>
      </c>
      <c r="L343" s="8" t="s">
        <v>794</v>
      </c>
      <c r="M343" s="8" t="s">
        <v>782</v>
      </c>
      <c r="N343" s="8" t="s">
        <v>786</v>
      </c>
      <c r="O343" s="43">
        <v>42685</v>
      </c>
      <c r="P343" s="8">
        <f t="shared" si="11"/>
        <v>8</v>
      </c>
      <c r="Q343" s="14"/>
    </row>
    <row r="344" spans="1:17" hidden="1">
      <c r="A344" s="6">
        <v>341</v>
      </c>
      <c r="B344" s="12" t="str">
        <f t="shared" si="10"/>
        <v>07-0167-7998-5810-2000-0000-0011m9670w7518</v>
      </c>
      <c r="C344" s="12" t="s">
        <v>1873</v>
      </c>
      <c r="D344" s="16" t="s">
        <v>1874</v>
      </c>
      <c r="E344" s="9" t="s">
        <v>1875</v>
      </c>
      <c r="F344" s="16" t="s">
        <v>221</v>
      </c>
      <c r="G344" s="10">
        <v>42766</v>
      </c>
      <c r="H344" s="13">
        <v>40.81</v>
      </c>
      <c r="I344" s="8" t="s">
        <v>15</v>
      </c>
      <c r="J344" s="8" t="s">
        <v>13</v>
      </c>
      <c r="K344" s="8" t="s">
        <v>780</v>
      </c>
      <c r="L344" s="8" t="s">
        <v>794</v>
      </c>
      <c r="M344" s="8" t="s">
        <v>782</v>
      </c>
      <c r="N344" s="8" t="s">
        <v>786</v>
      </c>
      <c r="O344" s="43">
        <v>42766</v>
      </c>
      <c r="P344" s="8">
        <f t="shared" si="11"/>
        <v>8</v>
      </c>
      <c r="Q344" s="14"/>
    </row>
    <row r="345" spans="1:17" hidden="1">
      <c r="A345" s="6">
        <v>342</v>
      </c>
      <c r="B345" s="12" t="str">
        <f t="shared" si="10"/>
        <v>07-0167-8005-5610-2000-0000-0013</v>
      </c>
      <c r="C345" s="12" t="s">
        <v>1876</v>
      </c>
      <c r="D345" s="16"/>
      <c r="E345" s="9" t="s">
        <v>1877</v>
      </c>
      <c r="F345" s="16" t="s">
        <v>222</v>
      </c>
      <c r="G345" s="10">
        <v>42681</v>
      </c>
      <c r="H345" s="13">
        <v>21.2</v>
      </c>
      <c r="I345" s="8" t="s">
        <v>15</v>
      </c>
      <c r="J345" s="8" t="s">
        <v>13</v>
      </c>
      <c r="K345" s="8" t="s">
        <v>780</v>
      </c>
      <c r="L345" s="8" t="s">
        <v>794</v>
      </c>
      <c r="M345" s="8" t="s">
        <v>782</v>
      </c>
      <c r="N345" s="8" t="s">
        <v>786</v>
      </c>
      <c r="O345" s="43">
        <v>42681</v>
      </c>
      <c r="P345" s="8">
        <f t="shared" si="11"/>
        <v>8</v>
      </c>
      <c r="Q345" s="14"/>
    </row>
    <row r="346" spans="1:17" hidden="1">
      <c r="A346" s="6">
        <v>343</v>
      </c>
      <c r="B346" s="12" t="str">
        <f t="shared" si="10"/>
        <v>07-0167-8000-8410-2000-0000-0015a0680n7814</v>
      </c>
      <c r="C346" s="12" t="s">
        <v>1878</v>
      </c>
      <c r="D346" s="16" t="s">
        <v>1879</v>
      </c>
      <c r="E346" s="9" t="s">
        <v>1880</v>
      </c>
      <c r="F346" s="16" t="s">
        <v>223</v>
      </c>
      <c r="G346" s="10">
        <v>42699</v>
      </c>
      <c r="H346" s="13">
        <v>57.24</v>
      </c>
      <c r="I346" s="8" t="s">
        <v>15</v>
      </c>
      <c r="J346" s="8" t="s">
        <v>13</v>
      </c>
      <c r="K346" s="8" t="s">
        <v>780</v>
      </c>
      <c r="L346" s="8" t="s">
        <v>794</v>
      </c>
      <c r="M346" s="8" t="s">
        <v>782</v>
      </c>
      <c r="N346" s="8" t="s">
        <v>786</v>
      </c>
      <c r="O346" s="43">
        <v>42699</v>
      </c>
      <c r="P346" s="8">
        <f t="shared" si="11"/>
        <v>8</v>
      </c>
      <c r="Q346" s="14"/>
    </row>
    <row r="347" spans="1:17" hidden="1">
      <c r="A347" s="6">
        <v>344</v>
      </c>
      <c r="B347" s="12" t="str">
        <f t="shared" si="10"/>
        <v>07-0167-8015-2710-2000-0000-0010b0680t7217</v>
      </c>
      <c r="C347" s="12" t="s">
        <v>1881</v>
      </c>
      <c r="D347" s="16" t="s">
        <v>858</v>
      </c>
      <c r="E347" s="9" t="s">
        <v>1882</v>
      </c>
      <c r="F347" s="16" t="s">
        <v>863</v>
      </c>
      <c r="G347" s="10">
        <v>42761</v>
      </c>
      <c r="H347" s="13">
        <v>7.42</v>
      </c>
      <c r="I347" s="8" t="s">
        <v>15</v>
      </c>
      <c r="J347" s="8" t="s">
        <v>13</v>
      </c>
      <c r="K347" s="8" t="s">
        <v>780</v>
      </c>
      <c r="L347" s="8" t="s">
        <v>794</v>
      </c>
      <c r="M347" s="8" t="s">
        <v>782</v>
      </c>
      <c r="N347" s="8" t="s">
        <v>786</v>
      </c>
      <c r="O347" s="43">
        <v>42761</v>
      </c>
      <c r="P347" s="8">
        <f t="shared" si="11"/>
        <v>8</v>
      </c>
      <c r="Q347" s="14" t="s">
        <v>224</v>
      </c>
    </row>
    <row r="348" spans="1:17" hidden="1">
      <c r="A348" s="6">
        <v>345</v>
      </c>
      <c r="B348" s="12" t="str">
        <f t="shared" si="10"/>
        <v>07-0141-0008-0510-2000-0000-0014a0400w1015</v>
      </c>
      <c r="C348" s="12" t="s">
        <v>1883</v>
      </c>
      <c r="D348" s="16" t="s">
        <v>1884</v>
      </c>
      <c r="E348" s="9" t="s">
        <v>1885</v>
      </c>
      <c r="F348" s="16" t="s">
        <v>225</v>
      </c>
      <c r="G348" s="10">
        <v>42797</v>
      </c>
      <c r="H348" s="13">
        <v>38.159999999999997</v>
      </c>
      <c r="I348" s="8" t="s">
        <v>15</v>
      </c>
      <c r="J348" s="8" t="s">
        <v>16</v>
      </c>
      <c r="K348" s="8" t="s">
        <v>780</v>
      </c>
      <c r="L348" s="8" t="s">
        <v>794</v>
      </c>
      <c r="M348" s="8" t="s">
        <v>785</v>
      </c>
      <c r="N348" s="8" t="s">
        <v>786</v>
      </c>
      <c r="O348" s="43">
        <v>42797</v>
      </c>
      <c r="P348" s="8">
        <f t="shared" si="11"/>
        <v>8</v>
      </c>
      <c r="Q348" s="14"/>
    </row>
    <row r="349" spans="1:17" hidden="1">
      <c r="A349" s="6">
        <v>346</v>
      </c>
      <c r="B349" s="12" t="str">
        <f t="shared" si="10"/>
        <v>07-0171-1242-7210-2000-0000-0016e2710q1712</v>
      </c>
      <c r="C349" s="12" t="s">
        <v>1886</v>
      </c>
      <c r="D349" s="16" t="s">
        <v>1887</v>
      </c>
      <c r="E349" s="9" t="s">
        <v>1888</v>
      </c>
      <c r="F349" s="16" t="s">
        <v>226</v>
      </c>
      <c r="G349" s="10">
        <v>42698</v>
      </c>
      <c r="H349" s="13">
        <v>19.61</v>
      </c>
      <c r="I349" s="8" t="s">
        <v>15</v>
      </c>
      <c r="J349" s="8" t="s">
        <v>75</v>
      </c>
      <c r="K349" s="8" t="s">
        <v>780</v>
      </c>
      <c r="L349" s="8" t="s">
        <v>794</v>
      </c>
      <c r="M349" s="8" t="s">
        <v>792</v>
      </c>
      <c r="N349" s="8" t="s">
        <v>786</v>
      </c>
      <c r="O349" s="43">
        <v>42698</v>
      </c>
      <c r="P349" s="8">
        <f t="shared" si="11"/>
        <v>8</v>
      </c>
      <c r="Q349" s="14"/>
    </row>
    <row r="350" spans="1:17" hidden="1">
      <c r="A350" s="6">
        <v>347</v>
      </c>
      <c r="B350" s="12" t="str">
        <f t="shared" si="10"/>
        <v>07-0171-1242-7310-2000-0000-0019e2710q1713</v>
      </c>
      <c r="C350" s="12" t="s">
        <v>1889</v>
      </c>
      <c r="D350" s="16" t="s">
        <v>1890</v>
      </c>
      <c r="E350" s="9" t="s">
        <v>1891</v>
      </c>
      <c r="F350" s="16" t="s">
        <v>226</v>
      </c>
      <c r="G350" s="10">
        <v>42672</v>
      </c>
      <c r="H350" s="13">
        <v>17.489999999999998</v>
      </c>
      <c r="I350" s="8" t="s">
        <v>15</v>
      </c>
      <c r="J350" s="8" t="s">
        <v>75</v>
      </c>
      <c r="K350" s="8" t="s">
        <v>780</v>
      </c>
      <c r="L350" s="8" t="s">
        <v>794</v>
      </c>
      <c r="M350" s="8" t="s">
        <v>792</v>
      </c>
      <c r="N350" s="8" t="s">
        <v>786</v>
      </c>
      <c r="O350" s="43">
        <v>42672</v>
      </c>
      <c r="P350" s="8">
        <f t="shared" si="11"/>
        <v>8</v>
      </c>
      <c r="Q350" s="14"/>
    </row>
    <row r="351" spans="1:17" hidden="1">
      <c r="A351" s="6">
        <v>348</v>
      </c>
      <c r="B351" s="12" t="str">
        <f t="shared" si="10"/>
        <v>07-0185-5025-9810-2000-0000-0014c0850t5918</v>
      </c>
      <c r="C351" s="12" t="s">
        <v>1892</v>
      </c>
      <c r="D351" s="16" t="s">
        <v>1893</v>
      </c>
      <c r="E351" s="9" t="s">
        <v>1894</v>
      </c>
      <c r="F351" s="16" t="s">
        <v>227</v>
      </c>
      <c r="G351" s="10">
        <v>42804</v>
      </c>
      <c r="H351" s="13">
        <v>16.829999999999998</v>
      </c>
      <c r="I351" s="8" t="s">
        <v>15</v>
      </c>
      <c r="J351" s="8" t="s">
        <v>75</v>
      </c>
      <c r="K351" s="8" t="s">
        <v>780</v>
      </c>
      <c r="L351" s="8" t="s">
        <v>794</v>
      </c>
      <c r="M351" s="8" t="s">
        <v>792</v>
      </c>
      <c r="N351" s="8" t="s">
        <v>786</v>
      </c>
      <c r="O351" s="43">
        <v>42804</v>
      </c>
      <c r="P351" s="8">
        <f t="shared" si="11"/>
        <v>8</v>
      </c>
      <c r="Q351" s="14"/>
    </row>
    <row r="352" spans="1:17" hidden="1">
      <c r="A352" s="6">
        <v>349</v>
      </c>
      <c r="B352" s="12" t="str">
        <f t="shared" si="10"/>
        <v>07-0134-1403-8110-2000-0000-0012a4310r4811</v>
      </c>
      <c r="C352" s="12" t="s">
        <v>1895</v>
      </c>
      <c r="D352" s="16" t="s">
        <v>1896</v>
      </c>
      <c r="E352" s="9" t="s">
        <v>1897</v>
      </c>
      <c r="F352" s="16" t="s">
        <v>228</v>
      </c>
      <c r="G352" s="10">
        <v>42783</v>
      </c>
      <c r="H352" s="13">
        <v>59.36</v>
      </c>
      <c r="I352" s="8" t="s">
        <v>15</v>
      </c>
      <c r="J352" s="8" t="s">
        <v>16</v>
      </c>
      <c r="K352" s="8" t="s">
        <v>780</v>
      </c>
      <c r="L352" s="8" t="s">
        <v>794</v>
      </c>
      <c r="M352" s="8" t="s">
        <v>785</v>
      </c>
      <c r="N352" s="8" t="s">
        <v>786</v>
      </c>
      <c r="O352" s="43">
        <v>42783</v>
      </c>
      <c r="P352" s="8">
        <f t="shared" si="11"/>
        <v>8</v>
      </c>
      <c r="Q352" s="14"/>
    </row>
    <row r="353" spans="1:17" hidden="1">
      <c r="A353" s="6">
        <v>350</v>
      </c>
      <c r="B353" s="12" t="str">
        <f t="shared" si="10"/>
        <v>07-0134-1401-7010-2000-0000-0010a4310p4710</v>
      </c>
      <c r="C353" s="12" t="s">
        <v>1898</v>
      </c>
      <c r="D353" s="16" t="s">
        <v>1899</v>
      </c>
      <c r="E353" s="9" t="s">
        <v>1900</v>
      </c>
      <c r="F353" s="16" t="s">
        <v>228</v>
      </c>
      <c r="G353" s="10">
        <v>42797</v>
      </c>
      <c r="H353" s="13">
        <v>59.36</v>
      </c>
      <c r="I353" s="8" t="s">
        <v>15</v>
      </c>
      <c r="J353" s="8" t="s">
        <v>16</v>
      </c>
      <c r="K353" s="8" t="s">
        <v>780</v>
      </c>
      <c r="L353" s="8" t="s">
        <v>794</v>
      </c>
      <c r="M353" s="8" t="s">
        <v>785</v>
      </c>
      <c r="N353" s="8" t="s">
        <v>786</v>
      </c>
      <c r="O353" s="43">
        <v>42797</v>
      </c>
      <c r="P353" s="8">
        <f t="shared" si="11"/>
        <v>8</v>
      </c>
      <c r="Q353" s="14"/>
    </row>
    <row r="354" spans="1:17" hidden="1">
      <c r="A354" s="6">
        <v>351</v>
      </c>
      <c r="B354" s="12" t="str">
        <f t="shared" si="10"/>
        <v>07-0130-5036-7110-2000-0000-0017d0350u0711</v>
      </c>
      <c r="C354" s="12" t="s">
        <v>1901</v>
      </c>
      <c r="D354" s="16" t="s">
        <v>1902</v>
      </c>
      <c r="E354" s="9" t="s">
        <v>1903</v>
      </c>
      <c r="F354" s="16" t="s">
        <v>229</v>
      </c>
      <c r="G354" s="10">
        <v>42804</v>
      </c>
      <c r="H354" s="13">
        <v>59.36</v>
      </c>
      <c r="I354" s="8" t="s">
        <v>15</v>
      </c>
      <c r="J354" s="8" t="s">
        <v>16</v>
      </c>
      <c r="K354" s="8" t="s">
        <v>780</v>
      </c>
      <c r="L354" s="8" t="s">
        <v>794</v>
      </c>
      <c r="M354" s="8" t="s">
        <v>785</v>
      </c>
      <c r="N354" s="8" t="s">
        <v>786</v>
      </c>
      <c r="O354" s="43">
        <v>42804</v>
      </c>
      <c r="P354" s="8">
        <f t="shared" si="11"/>
        <v>8</v>
      </c>
      <c r="Q354" s="14"/>
    </row>
    <row r="355" spans="1:17" hidden="1">
      <c r="A355" s="6">
        <v>352</v>
      </c>
      <c r="B355" s="12" t="str">
        <f t="shared" si="10"/>
        <v>07-0130-5032-6810-2000-0000-0011d0350q0618</v>
      </c>
      <c r="C355" s="12" t="s">
        <v>1904</v>
      </c>
      <c r="D355" s="16" t="s">
        <v>1905</v>
      </c>
      <c r="E355" s="9" t="s">
        <v>1906</v>
      </c>
      <c r="F355" s="16" t="s">
        <v>192</v>
      </c>
      <c r="G355" s="10">
        <v>42829</v>
      </c>
      <c r="H355" s="13">
        <v>59.36</v>
      </c>
      <c r="I355" s="8" t="s">
        <v>15</v>
      </c>
      <c r="J355" s="8" t="s">
        <v>16</v>
      </c>
      <c r="K355" s="8" t="s">
        <v>780</v>
      </c>
      <c r="L355" s="8" t="s">
        <v>794</v>
      </c>
      <c r="M355" s="8" t="s">
        <v>785</v>
      </c>
      <c r="N355" s="8" t="s">
        <v>786</v>
      </c>
      <c r="O355" s="43">
        <v>42829</v>
      </c>
      <c r="P355" s="8">
        <f t="shared" si="11"/>
        <v>8</v>
      </c>
      <c r="Q355" s="14"/>
    </row>
    <row r="356" spans="1:17" hidden="1">
      <c r="A356" s="6">
        <v>353</v>
      </c>
      <c r="B356" s="12" t="str">
        <f t="shared" si="10"/>
        <v>07-0146-0718-1410-2000-0000-0019b7400w6114</v>
      </c>
      <c r="C356" s="12" t="s">
        <v>1907</v>
      </c>
      <c r="D356" s="16" t="s">
        <v>1908</v>
      </c>
      <c r="E356" s="9" t="s">
        <v>1909</v>
      </c>
      <c r="F356" s="16" t="s">
        <v>230</v>
      </c>
      <c r="G356" s="10">
        <v>42789</v>
      </c>
      <c r="H356" s="13">
        <v>59.36</v>
      </c>
      <c r="I356" s="8" t="s">
        <v>15</v>
      </c>
      <c r="J356" s="8" t="s">
        <v>16</v>
      </c>
      <c r="K356" s="8" t="s">
        <v>780</v>
      </c>
      <c r="L356" s="8" t="s">
        <v>794</v>
      </c>
      <c r="M356" s="8" t="s">
        <v>785</v>
      </c>
      <c r="N356" s="8" t="s">
        <v>786</v>
      </c>
      <c r="O356" s="43">
        <v>42789</v>
      </c>
      <c r="P356" s="8">
        <f t="shared" si="11"/>
        <v>8</v>
      </c>
      <c r="Q356" s="14"/>
    </row>
    <row r="357" spans="1:17" hidden="1">
      <c r="A357" s="6">
        <v>354</v>
      </c>
      <c r="B357" s="12" t="str">
        <f t="shared" si="10"/>
        <v>07-0171-1281-8910-2000-0000-0017k2710p1819</v>
      </c>
      <c r="C357" s="12" t="s">
        <v>1910</v>
      </c>
      <c r="D357" s="16" t="s">
        <v>1911</v>
      </c>
      <c r="E357" s="9" t="s">
        <v>1912</v>
      </c>
      <c r="F357" s="16" t="s">
        <v>1913</v>
      </c>
      <c r="G357" s="10">
        <v>42853</v>
      </c>
      <c r="H357" s="13">
        <v>59.36</v>
      </c>
      <c r="I357" s="8" t="s">
        <v>15</v>
      </c>
      <c r="J357" s="8" t="s">
        <v>75</v>
      </c>
      <c r="K357" s="8" t="s">
        <v>780</v>
      </c>
      <c r="L357" s="8" t="s">
        <v>794</v>
      </c>
      <c r="M357" s="8" t="s">
        <v>792</v>
      </c>
      <c r="N357" s="8" t="s">
        <v>786</v>
      </c>
      <c r="O357" s="43">
        <v>42853</v>
      </c>
      <c r="P357" s="8">
        <f t="shared" si="11"/>
        <v>8</v>
      </c>
      <c r="Q357" s="14"/>
    </row>
    <row r="358" spans="1:17" hidden="1">
      <c r="A358" s="6">
        <v>355</v>
      </c>
      <c r="B358" s="12" t="str">
        <f t="shared" si="10"/>
        <v>07-0171-1256-9110-2000-0000-0018f2710u1911</v>
      </c>
      <c r="C358" s="12" t="s">
        <v>1914</v>
      </c>
      <c r="D358" s="16" t="s">
        <v>1915</v>
      </c>
      <c r="E358" s="9" t="s">
        <v>1916</v>
      </c>
      <c r="F358" s="16" t="s">
        <v>232</v>
      </c>
      <c r="G358" s="10">
        <v>42853</v>
      </c>
      <c r="H358" s="13">
        <v>59.36</v>
      </c>
      <c r="I358" s="8" t="s">
        <v>15</v>
      </c>
      <c r="J358" s="8" t="s">
        <v>75</v>
      </c>
      <c r="K358" s="8" t="s">
        <v>780</v>
      </c>
      <c r="L358" s="8" t="s">
        <v>794</v>
      </c>
      <c r="M358" s="8" t="s">
        <v>792</v>
      </c>
      <c r="N358" s="8" t="s">
        <v>786</v>
      </c>
      <c r="O358" s="43">
        <v>42853</v>
      </c>
      <c r="P358" s="8">
        <f t="shared" si="11"/>
        <v>8</v>
      </c>
      <c r="Q358" s="14"/>
    </row>
    <row r="359" spans="1:17" hidden="1">
      <c r="A359" s="6">
        <v>356</v>
      </c>
      <c r="B359" s="12" t="str">
        <f t="shared" si="10"/>
        <v>07-0171-1281-9110-2000-0000-0014k2710p1911</v>
      </c>
      <c r="C359" s="12" t="s">
        <v>1917</v>
      </c>
      <c r="D359" s="16" t="s">
        <v>1918</v>
      </c>
      <c r="E359" s="9" t="s">
        <v>1919</v>
      </c>
      <c r="F359" s="16" t="s">
        <v>231</v>
      </c>
      <c r="G359" s="10">
        <v>42853</v>
      </c>
      <c r="H359" s="13">
        <v>59.36</v>
      </c>
      <c r="I359" s="8" t="s">
        <v>15</v>
      </c>
      <c r="J359" s="8" t="s">
        <v>75</v>
      </c>
      <c r="K359" s="8" t="s">
        <v>780</v>
      </c>
      <c r="L359" s="8" t="s">
        <v>794</v>
      </c>
      <c r="M359" s="8" t="s">
        <v>792</v>
      </c>
      <c r="N359" s="8" t="s">
        <v>786</v>
      </c>
      <c r="O359" s="43">
        <v>42853</v>
      </c>
      <c r="P359" s="8">
        <f t="shared" si="11"/>
        <v>8</v>
      </c>
      <c r="Q359" s="14"/>
    </row>
    <row r="360" spans="1:17" hidden="1">
      <c r="A360" s="6">
        <v>357</v>
      </c>
      <c r="B360" s="12" t="str">
        <f t="shared" si="10"/>
        <v>07-0141-0032-1810-2000-0000-0011d0400q1118</v>
      </c>
      <c r="C360" s="12" t="s">
        <v>1920</v>
      </c>
      <c r="D360" s="16" t="s">
        <v>1921</v>
      </c>
      <c r="E360" s="9" t="s">
        <v>1922</v>
      </c>
      <c r="F360" s="16" t="s">
        <v>233</v>
      </c>
      <c r="G360" s="10">
        <v>42902</v>
      </c>
      <c r="H360" s="13">
        <v>33.39</v>
      </c>
      <c r="I360" s="8" t="s">
        <v>15</v>
      </c>
      <c r="J360" s="8" t="s">
        <v>16</v>
      </c>
      <c r="K360" s="8" t="s">
        <v>780</v>
      </c>
      <c r="L360" s="8" t="s">
        <v>794</v>
      </c>
      <c r="M360" s="8" t="s">
        <v>785</v>
      </c>
      <c r="N360" s="8" t="s">
        <v>786</v>
      </c>
      <c r="O360" s="43">
        <v>42902</v>
      </c>
      <c r="P360" s="8">
        <f t="shared" si="11"/>
        <v>8</v>
      </c>
      <c r="Q360" s="14"/>
    </row>
    <row r="361" spans="1:17" hidden="1">
      <c r="A361" s="6">
        <v>358</v>
      </c>
      <c r="B361" s="12" t="str">
        <f t="shared" si="10"/>
        <v>07-0141-0015-2210-2000-0000-0017b0400t1212</v>
      </c>
      <c r="C361" s="12" t="s">
        <v>1923</v>
      </c>
      <c r="D361" s="16" t="s">
        <v>1924</v>
      </c>
      <c r="E361" s="9" t="s">
        <v>1925</v>
      </c>
      <c r="F361" s="16" t="s">
        <v>233</v>
      </c>
      <c r="G361" s="10">
        <v>42815</v>
      </c>
      <c r="H361" s="13">
        <v>33.39</v>
      </c>
      <c r="I361" s="8" t="s">
        <v>15</v>
      </c>
      <c r="J361" s="8" t="s">
        <v>16</v>
      </c>
      <c r="K361" s="8" t="s">
        <v>780</v>
      </c>
      <c r="L361" s="8" t="s">
        <v>794</v>
      </c>
      <c r="M361" s="8" t="s">
        <v>785</v>
      </c>
      <c r="N361" s="8" t="s">
        <v>786</v>
      </c>
      <c r="O361" s="43">
        <v>42815</v>
      </c>
      <c r="P361" s="8">
        <f t="shared" si="11"/>
        <v>8</v>
      </c>
      <c r="Q361" s="14"/>
    </row>
    <row r="362" spans="1:17" hidden="1">
      <c r="A362" s="6">
        <v>359</v>
      </c>
      <c r="B362" s="12" t="str">
        <f t="shared" si="10"/>
        <v>07-0140-9929-2910-2000-0000-0012c9490x0219</v>
      </c>
      <c r="C362" s="12" t="s">
        <v>1926</v>
      </c>
      <c r="D362" s="16" t="s">
        <v>1927</v>
      </c>
      <c r="E362" s="9" t="s">
        <v>1928</v>
      </c>
      <c r="F362" s="16" t="s">
        <v>234</v>
      </c>
      <c r="G362" s="10">
        <v>42684</v>
      </c>
      <c r="H362" s="13">
        <v>57.24</v>
      </c>
      <c r="I362" s="8" t="s">
        <v>15</v>
      </c>
      <c r="J362" s="8" t="s">
        <v>16</v>
      </c>
      <c r="K362" s="8" t="s">
        <v>780</v>
      </c>
      <c r="L362" s="8" t="s">
        <v>788</v>
      </c>
      <c r="M362" s="8" t="s">
        <v>785</v>
      </c>
      <c r="N362" s="8" t="s">
        <v>786</v>
      </c>
      <c r="O362" s="43">
        <v>42684</v>
      </c>
      <c r="P362" s="8">
        <f t="shared" si="11"/>
        <v>8</v>
      </c>
      <c r="Q362" s="14"/>
    </row>
    <row r="363" spans="1:17" hidden="1">
      <c r="A363" s="6">
        <v>360</v>
      </c>
      <c r="B363" s="12" t="str">
        <f t="shared" si="10"/>
        <v>07-0167-8028-3410-2000-0000-0016c0680w7314</v>
      </c>
      <c r="C363" s="12" t="s">
        <v>1929</v>
      </c>
      <c r="D363" s="16" t="s">
        <v>1930</v>
      </c>
      <c r="E363" s="9" t="s">
        <v>1931</v>
      </c>
      <c r="F363" s="16" t="s">
        <v>1932</v>
      </c>
      <c r="G363" s="10">
        <v>42825</v>
      </c>
      <c r="H363" s="13">
        <v>59.36</v>
      </c>
      <c r="I363" s="8" t="s">
        <v>15</v>
      </c>
      <c r="J363" s="8" t="s">
        <v>13</v>
      </c>
      <c r="K363" s="8" t="s">
        <v>780</v>
      </c>
      <c r="L363" s="8" t="s">
        <v>794</v>
      </c>
      <c r="M363" s="8" t="s">
        <v>782</v>
      </c>
      <c r="N363" s="8" t="s">
        <v>786</v>
      </c>
      <c r="O363" s="43">
        <v>42825</v>
      </c>
      <c r="P363" s="8">
        <f t="shared" si="11"/>
        <v>8</v>
      </c>
      <c r="Q363" s="14"/>
    </row>
    <row r="364" spans="1:17" hidden="1">
      <c r="A364" s="6">
        <v>361</v>
      </c>
      <c r="B364" s="12" t="str">
        <f t="shared" si="10"/>
        <v>07-0158-9224-4110-2000-0000-0017c2590s8411</v>
      </c>
      <c r="C364" s="12" t="s">
        <v>1933</v>
      </c>
      <c r="D364" s="16" t="s">
        <v>1934</v>
      </c>
      <c r="E364" s="9" t="s">
        <v>1935</v>
      </c>
      <c r="F364" s="16" t="s">
        <v>235</v>
      </c>
      <c r="G364" s="10">
        <v>42796</v>
      </c>
      <c r="H364" s="13">
        <v>59.36</v>
      </c>
      <c r="I364" s="8" t="s">
        <v>15</v>
      </c>
      <c r="J364" s="8" t="s">
        <v>13</v>
      </c>
      <c r="K364" s="8" t="s">
        <v>780</v>
      </c>
      <c r="L364" s="8" t="s">
        <v>794</v>
      </c>
      <c r="M364" s="8" t="s">
        <v>782</v>
      </c>
      <c r="N364" s="8" t="s">
        <v>786</v>
      </c>
      <c r="O364" s="43">
        <v>42796</v>
      </c>
      <c r="P364" s="8">
        <f t="shared" si="11"/>
        <v>8</v>
      </c>
      <c r="Q364" s="14"/>
    </row>
    <row r="365" spans="1:17" hidden="1">
      <c r="A365" s="6">
        <v>362</v>
      </c>
      <c r="B365" s="12" t="str">
        <f t="shared" si="10"/>
        <v/>
      </c>
      <c r="C365" s="12"/>
      <c r="D365" s="16"/>
      <c r="E365" s="9" t="s">
        <v>1936</v>
      </c>
      <c r="F365" s="16" t="s">
        <v>236</v>
      </c>
      <c r="G365" s="10">
        <v>42801</v>
      </c>
      <c r="H365" s="13">
        <v>44.52</v>
      </c>
      <c r="I365" s="8" t="s">
        <v>15</v>
      </c>
      <c r="J365" s="8" t="s">
        <v>13</v>
      </c>
      <c r="K365" s="8">
        <v>0</v>
      </c>
      <c r="L365" s="8" t="s">
        <v>794</v>
      </c>
      <c r="M365" s="8" t="s">
        <v>782</v>
      </c>
      <c r="N365" s="8" t="s">
        <v>786</v>
      </c>
      <c r="O365" s="43">
        <v>42801</v>
      </c>
      <c r="P365" s="8">
        <f t="shared" si="11"/>
        <v>8</v>
      </c>
      <c r="Q365" s="14"/>
    </row>
    <row r="366" spans="1:17" hidden="1">
      <c r="A366" s="6">
        <v>363</v>
      </c>
      <c r="B366" s="12" t="str">
        <f t="shared" si="10"/>
        <v>07-0185-5022-2510-2000-0000-0011c0850q5215</v>
      </c>
      <c r="C366" s="12" t="s">
        <v>1937</v>
      </c>
      <c r="D366" s="16" t="s">
        <v>1938</v>
      </c>
      <c r="E366" s="9" t="s">
        <v>1939</v>
      </c>
      <c r="F366" s="16" t="s">
        <v>237</v>
      </c>
      <c r="G366" s="10">
        <v>42790</v>
      </c>
      <c r="H366" s="13">
        <v>49.29</v>
      </c>
      <c r="I366" s="8" t="s">
        <v>15</v>
      </c>
      <c r="J366" s="8" t="s">
        <v>75</v>
      </c>
      <c r="K366" s="8" t="s">
        <v>780</v>
      </c>
      <c r="L366" s="8" t="s">
        <v>794</v>
      </c>
      <c r="M366" s="8" t="s">
        <v>792</v>
      </c>
      <c r="N366" s="8" t="s">
        <v>786</v>
      </c>
      <c r="O366" s="43">
        <v>42790</v>
      </c>
      <c r="P366" s="8">
        <f t="shared" si="11"/>
        <v>8</v>
      </c>
      <c r="Q366" s="14"/>
    </row>
    <row r="367" spans="1:17" hidden="1">
      <c r="A367" s="6">
        <v>364</v>
      </c>
      <c r="B367" s="12" t="str">
        <f t="shared" si="10"/>
        <v>07-0178-8625-9310-2000-0000-0012c6780t8913</v>
      </c>
      <c r="C367" s="12" t="s">
        <v>1940</v>
      </c>
      <c r="D367" s="16" t="s">
        <v>1941</v>
      </c>
      <c r="E367" s="9" t="s">
        <v>1942</v>
      </c>
      <c r="F367" s="16" t="s">
        <v>238</v>
      </c>
      <c r="G367" s="10">
        <v>42804</v>
      </c>
      <c r="H367" s="13">
        <v>59.36</v>
      </c>
      <c r="I367" s="8" t="s">
        <v>15</v>
      </c>
      <c r="J367" s="8" t="s">
        <v>75</v>
      </c>
      <c r="K367" s="8" t="s">
        <v>780</v>
      </c>
      <c r="L367" s="8" t="s">
        <v>794</v>
      </c>
      <c r="M367" s="8" t="s">
        <v>792</v>
      </c>
      <c r="N367" s="8" t="s">
        <v>786</v>
      </c>
      <c r="O367" s="43">
        <v>42804</v>
      </c>
      <c r="P367" s="8">
        <f t="shared" si="11"/>
        <v>8</v>
      </c>
      <c r="Q367" s="14"/>
    </row>
    <row r="368" spans="1:17" hidden="1">
      <c r="A368" s="6">
        <v>365</v>
      </c>
      <c r="B368" s="12" t="str">
        <f t="shared" si="10"/>
        <v>07-0171-1253-9110-2000-0000-0011f2710r1911</v>
      </c>
      <c r="C368" s="12" t="s">
        <v>1943</v>
      </c>
      <c r="D368" s="16" t="s">
        <v>1944</v>
      </c>
      <c r="E368" s="9" t="s">
        <v>1945</v>
      </c>
      <c r="F368" s="16" t="s">
        <v>1946</v>
      </c>
      <c r="G368" s="10">
        <v>42703</v>
      </c>
      <c r="H368" s="13">
        <v>10.045</v>
      </c>
      <c r="I368" s="8" t="s">
        <v>15</v>
      </c>
      <c r="J368" s="8" t="s">
        <v>75</v>
      </c>
      <c r="K368" s="8" t="s">
        <v>780</v>
      </c>
      <c r="L368" s="8" t="s">
        <v>794</v>
      </c>
      <c r="M368" s="8" t="s">
        <v>792</v>
      </c>
      <c r="N368" s="8" t="s">
        <v>786</v>
      </c>
      <c r="O368" s="43">
        <v>42703</v>
      </c>
      <c r="P368" s="8">
        <f t="shared" si="11"/>
        <v>8</v>
      </c>
      <c r="Q368" s="14"/>
    </row>
    <row r="369" spans="1:17" hidden="1">
      <c r="A369" s="6">
        <v>366</v>
      </c>
      <c r="B369" s="12" t="str">
        <f t="shared" si="10"/>
        <v>07-0134-1399-7810-2000-0000-0014m3310x4718</v>
      </c>
      <c r="C369" s="12" t="s">
        <v>1947</v>
      </c>
      <c r="D369" s="16" t="s">
        <v>1948</v>
      </c>
      <c r="E369" s="9" t="s">
        <v>1949</v>
      </c>
      <c r="F369" s="16" t="s">
        <v>239</v>
      </c>
      <c r="G369" s="10">
        <v>42808</v>
      </c>
      <c r="H369" s="13">
        <v>55.65</v>
      </c>
      <c r="I369" s="8" t="s">
        <v>15</v>
      </c>
      <c r="J369" s="8" t="s">
        <v>16</v>
      </c>
      <c r="K369" s="8" t="s">
        <v>780</v>
      </c>
      <c r="L369" s="8" t="s">
        <v>794</v>
      </c>
      <c r="M369" s="8" t="s">
        <v>785</v>
      </c>
      <c r="N369" s="8" t="s">
        <v>786</v>
      </c>
      <c r="O369" s="43">
        <v>42808</v>
      </c>
      <c r="P369" s="8">
        <f t="shared" si="11"/>
        <v>8</v>
      </c>
      <c r="Q369" s="14"/>
    </row>
    <row r="370" spans="1:17" hidden="1">
      <c r="A370" s="6">
        <v>367</v>
      </c>
      <c r="B370" s="12" t="str">
        <f t="shared" si="10"/>
        <v>07-0141-0061-6710-2000-0000-0015g0400p1617</v>
      </c>
      <c r="C370" s="12" t="s">
        <v>1950</v>
      </c>
      <c r="D370" s="16" t="s">
        <v>1951</v>
      </c>
      <c r="E370" s="9" t="s">
        <v>1952</v>
      </c>
      <c r="F370" s="16" t="s">
        <v>153</v>
      </c>
      <c r="G370" s="10">
        <v>42951</v>
      </c>
      <c r="H370" s="13">
        <v>59.36</v>
      </c>
      <c r="I370" s="8" t="s">
        <v>15</v>
      </c>
      <c r="J370" s="8" t="s">
        <v>16</v>
      </c>
      <c r="K370" s="8" t="s">
        <v>780</v>
      </c>
      <c r="L370" s="8" t="s">
        <v>794</v>
      </c>
      <c r="M370" s="8" t="s">
        <v>785</v>
      </c>
      <c r="N370" s="8" t="s">
        <v>786</v>
      </c>
      <c r="O370" s="43">
        <v>42951</v>
      </c>
      <c r="P370" s="8">
        <f t="shared" si="11"/>
        <v>8</v>
      </c>
      <c r="Q370" s="14"/>
    </row>
    <row r="371" spans="1:17" hidden="1">
      <c r="A371" s="6">
        <v>368</v>
      </c>
      <c r="B371" s="12" t="str">
        <f t="shared" si="10"/>
        <v>07-0141-0022-8810-2000-0000-0011c0400q1818</v>
      </c>
      <c r="C371" s="12" t="s">
        <v>1953</v>
      </c>
      <c r="D371" s="16" t="s">
        <v>1954</v>
      </c>
      <c r="E371" s="9" t="s">
        <v>1955</v>
      </c>
      <c r="F371" s="16" t="s">
        <v>240</v>
      </c>
      <c r="G371" s="10">
        <v>42795</v>
      </c>
      <c r="H371" s="13">
        <v>13.78</v>
      </c>
      <c r="I371" s="8" t="s">
        <v>15</v>
      </c>
      <c r="J371" s="8" t="s">
        <v>16</v>
      </c>
      <c r="K371" s="8" t="s">
        <v>780</v>
      </c>
      <c r="L371" s="8" t="s">
        <v>794</v>
      </c>
      <c r="M371" s="8" t="s">
        <v>785</v>
      </c>
      <c r="N371" s="8" t="s">
        <v>786</v>
      </c>
      <c r="O371" s="43">
        <v>42795</v>
      </c>
      <c r="P371" s="8">
        <f t="shared" si="11"/>
        <v>8</v>
      </c>
      <c r="Q371" s="14"/>
    </row>
    <row r="372" spans="1:17" hidden="1">
      <c r="A372" s="6">
        <v>369</v>
      </c>
      <c r="B372" s="12" t="str">
        <f t="shared" si="10"/>
        <v>07-0141-0022-8710-2000-0000-0018c0400q1817</v>
      </c>
      <c r="C372" s="12" t="s">
        <v>1956</v>
      </c>
      <c r="D372" s="16" t="s">
        <v>1957</v>
      </c>
      <c r="E372" s="9" t="s">
        <v>1958</v>
      </c>
      <c r="F372" s="16" t="s">
        <v>240</v>
      </c>
      <c r="G372" s="10">
        <v>42857</v>
      </c>
      <c r="H372" s="13">
        <v>10.335000000000001</v>
      </c>
      <c r="I372" s="8" t="s">
        <v>15</v>
      </c>
      <c r="J372" s="8" t="s">
        <v>16</v>
      </c>
      <c r="K372" s="8" t="s">
        <v>780</v>
      </c>
      <c r="L372" s="8" t="s">
        <v>794</v>
      </c>
      <c r="M372" s="8" t="s">
        <v>785</v>
      </c>
      <c r="N372" s="8" t="s">
        <v>786</v>
      </c>
      <c r="O372" s="43">
        <v>42857</v>
      </c>
      <c r="P372" s="8">
        <f t="shared" si="11"/>
        <v>8</v>
      </c>
      <c r="Q372" s="14"/>
    </row>
    <row r="373" spans="1:17" hidden="1">
      <c r="A373" s="6">
        <v>370</v>
      </c>
      <c r="B373" s="12" t="str">
        <f t="shared" si="10"/>
        <v>07-0146-0726-0010-2000-0000-0015c7400u6010</v>
      </c>
      <c r="C373" s="12" t="s">
        <v>1959</v>
      </c>
      <c r="D373" s="16" t="s">
        <v>1960</v>
      </c>
      <c r="E373" s="9" t="s">
        <v>1961</v>
      </c>
      <c r="F373" s="16" t="s">
        <v>241</v>
      </c>
      <c r="G373" s="10">
        <v>42789</v>
      </c>
      <c r="H373" s="13">
        <v>11.13</v>
      </c>
      <c r="I373" s="8" t="s">
        <v>15</v>
      </c>
      <c r="J373" s="8" t="s">
        <v>16</v>
      </c>
      <c r="K373" s="8" t="s">
        <v>780</v>
      </c>
      <c r="L373" s="8" t="s">
        <v>794</v>
      </c>
      <c r="M373" s="8" t="s">
        <v>785</v>
      </c>
      <c r="N373" s="8" t="s">
        <v>786</v>
      </c>
      <c r="O373" s="43">
        <v>42789</v>
      </c>
      <c r="P373" s="8">
        <f t="shared" si="11"/>
        <v>8</v>
      </c>
      <c r="Q373" s="14"/>
    </row>
    <row r="374" spans="1:17" hidden="1">
      <c r="A374" s="6">
        <v>371</v>
      </c>
      <c r="B374" s="12" t="str">
        <f t="shared" si="10"/>
        <v>07-0141-0033-6410-2000-0000-0013d0400r1614</v>
      </c>
      <c r="C374" s="12" t="s">
        <v>1962</v>
      </c>
      <c r="D374" s="16" t="s">
        <v>1963</v>
      </c>
      <c r="E374" s="9" t="s">
        <v>1964</v>
      </c>
      <c r="F374" s="16" t="s">
        <v>242</v>
      </c>
      <c r="G374" s="10">
        <v>42815</v>
      </c>
      <c r="H374" s="13">
        <v>50.085000000000001</v>
      </c>
      <c r="I374" s="8" t="s">
        <v>15</v>
      </c>
      <c r="J374" s="8" t="s">
        <v>16</v>
      </c>
      <c r="K374" s="8" t="s">
        <v>780</v>
      </c>
      <c r="L374" s="8" t="s">
        <v>794</v>
      </c>
      <c r="M374" s="8" t="s">
        <v>785</v>
      </c>
      <c r="N374" s="8" t="s">
        <v>786</v>
      </c>
      <c r="O374" s="43">
        <v>42815</v>
      </c>
      <c r="P374" s="8">
        <f t="shared" si="11"/>
        <v>8</v>
      </c>
      <c r="Q374" s="14"/>
    </row>
    <row r="375" spans="1:17" hidden="1">
      <c r="A375" s="6">
        <v>372</v>
      </c>
      <c r="B375" s="12" t="str">
        <f t="shared" si="10"/>
        <v>07-0134-1410-8010-2000-0000-0019b4310n4810</v>
      </c>
      <c r="C375" s="12" t="s">
        <v>1965</v>
      </c>
      <c r="D375" s="16" t="s">
        <v>1966</v>
      </c>
      <c r="E375" s="9" t="s">
        <v>1967</v>
      </c>
      <c r="F375" s="16" t="s">
        <v>243</v>
      </c>
      <c r="G375" s="10">
        <v>42794</v>
      </c>
      <c r="H375" s="13">
        <v>13.12</v>
      </c>
      <c r="I375" s="8" t="s">
        <v>15</v>
      </c>
      <c r="J375" s="8" t="s">
        <v>16</v>
      </c>
      <c r="K375" s="8" t="s">
        <v>780</v>
      </c>
      <c r="L375" s="8" t="s">
        <v>794</v>
      </c>
      <c r="M375" s="8" t="s">
        <v>785</v>
      </c>
      <c r="N375" s="8" t="s">
        <v>786</v>
      </c>
      <c r="O375" s="43">
        <v>42794</v>
      </c>
      <c r="P375" s="8">
        <f t="shared" si="11"/>
        <v>8</v>
      </c>
      <c r="Q375" s="14"/>
    </row>
    <row r="376" spans="1:17" hidden="1">
      <c r="A376" s="6">
        <v>373</v>
      </c>
      <c r="B376" s="12" t="str">
        <f t="shared" si="10"/>
        <v>07-0146-0745-8710-2000-0000-0019e7400t6817</v>
      </c>
      <c r="C376" s="12" t="s">
        <v>1968</v>
      </c>
      <c r="D376" s="16" t="s">
        <v>1969</v>
      </c>
      <c r="E376" s="9" t="s">
        <v>1970</v>
      </c>
      <c r="F376" s="16" t="s">
        <v>1971</v>
      </c>
      <c r="G376" s="10">
        <v>42943</v>
      </c>
      <c r="H376" s="13">
        <v>16.96</v>
      </c>
      <c r="I376" s="8" t="s">
        <v>15</v>
      </c>
      <c r="J376" s="8" t="s">
        <v>16</v>
      </c>
      <c r="K376" s="8" t="s">
        <v>780</v>
      </c>
      <c r="L376" s="8" t="s">
        <v>794</v>
      </c>
      <c r="M376" s="8" t="s">
        <v>785</v>
      </c>
      <c r="N376" s="8" t="s">
        <v>786</v>
      </c>
      <c r="O376" s="43">
        <v>42943</v>
      </c>
      <c r="P376" s="8">
        <f t="shared" si="11"/>
        <v>8</v>
      </c>
      <c r="Q376" s="14"/>
    </row>
    <row r="377" spans="1:17" hidden="1">
      <c r="A377" s="6">
        <v>374</v>
      </c>
      <c r="B377" s="12" t="str">
        <f t="shared" si="10"/>
        <v>07-0165-0790-3210-2000-0000-0016m7600n5312</v>
      </c>
      <c r="C377" s="12" t="s">
        <v>1972</v>
      </c>
      <c r="D377" s="16" t="s">
        <v>1973</v>
      </c>
      <c r="E377" s="9" t="s">
        <v>1974</v>
      </c>
      <c r="F377" s="16" t="s">
        <v>1975</v>
      </c>
      <c r="G377" s="10">
        <v>42886</v>
      </c>
      <c r="H377" s="13">
        <v>63.6</v>
      </c>
      <c r="I377" s="8" t="s">
        <v>15</v>
      </c>
      <c r="J377" s="8" t="s">
        <v>13</v>
      </c>
      <c r="K377" s="8" t="s">
        <v>780</v>
      </c>
      <c r="L377" s="8" t="s">
        <v>794</v>
      </c>
      <c r="M377" s="8" t="s">
        <v>782</v>
      </c>
      <c r="N377" s="8" t="s">
        <v>786</v>
      </c>
      <c r="O377" s="43">
        <v>42886</v>
      </c>
      <c r="P377" s="8">
        <f t="shared" si="11"/>
        <v>8</v>
      </c>
      <c r="Q377" s="14"/>
    </row>
    <row r="378" spans="1:17" hidden="1">
      <c r="A378" s="6">
        <v>375</v>
      </c>
      <c r="B378" s="12" t="str">
        <f t="shared" si="10"/>
        <v>07-0165-0782-3910-2000-0000-0018k7600q5319</v>
      </c>
      <c r="C378" s="12" t="s">
        <v>1976</v>
      </c>
      <c r="D378" s="16" t="s">
        <v>1977</v>
      </c>
      <c r="E378" s="9" t="s">
        <v>1978</v>
      </c>
      <c r="F378" s="16" t="s">
        <v>105</v>
      </c>
      <c r="G378" s="10">
        <v>42825</v>
      </c>
      <c r="H378" s="13">
        <v>85.86</v>
      </c>
      <c r="I378" s="8" t="s">
        <v>15</v>
      </c>
      <c r="J378" s="8" t="s">
        <v>13</v>
      </c>
      <c r="K378" s="8" t="s">
        <v>780</v>
      </c>
      <c r="L378" s="8" t="s">
        <v>794</v>
      </c>
      <c r="M378" s="8" t="s">
        <v>782</v>
      </c>
      <c r="N378" s="8" t="s">
        <v>786</v>
      </c>
      <c r="O378" s="43">
        <v>42825</v>
      </c>
      <c r="P378" s="8">
        <f t="shared" si="11"/>
        <v>8</v>
      </c>
      <c r="Q378" s="14"/>
    </row>
    <row r="379" spans="1:17" hidden="1">
      <c r="A379" s="6">
        <v>376</v>
      </c>
      <c r="B379" s="12" t="str">
        <f t="shared" si="10"/>
        <v>07-0165-0782-4010-2000-0000-0012k7600q5410</v>
      </c>
      <c r="C379" s="12" t="s">
        <v>1979</v>
      </c>
      <c r="D379" s="16" t="s">
        <v>1980</v>
      </c>
      <c r="E379" s="9" t="s">
        <v>1981</v>
      </c>
      <c r="F379" s="16" t="s">
        <v>105</v>
      </c>
      <c r="G379" s="10">
        <v>42825</v>
      </c>
      <c r="H379" s="13">
        <v>76.319999999999993</v>
      </c>
      <c r="I379" s="8" t="s">
        <v>15</v>
      </c>
      <c r="J379" s="8" t="s">
        <v>13</v>
      </c>
      <c r="K379" s="8" t="s">
        <v>780</v>
      </c>
      <c r="L379" s="8" t="s">
        <v>794</v>
      </c>
      <c r="M379" s="8" t="s">
        <v>782</v>
      </c>
      <c r="N379" s="8" t="s">
        <v>786</v>
      </c>
      <c r="O379" s="43">
        <v>42825</v>
      </c>
      <c r="P379" s="8">
        <f t="shared" si="11"/>
        <v>8</v>
      </c>
      <c r="Q379" s="14"/>
    </row>
    <row r="380" spans="1:17" hidden="1">
      <c r="A380" s="6">
        <v>377</v>
      </c>
      <c r="B380" s="12" t="str">
        <f t="shared" si="10"/>
        <v>07-0165-0782-4110-2000-0000-0015k7600q5411</v>
      </c>
      <c r="C380" s="12" t="s">
        <v>1982</v>
      </c>
      <c r="D380" s="16" t="s">
        <v>1983</v>
      </c>
      <c r="E380" s="9" t="s">
        <v>1984</v>
      </c>
      <c r="F380" s="16" t="s">
        <v>105</v>
      </c>
      <c r="G380" s="10">
        <v>42825</v>
      </c>
      <c r="H380" s="13">
        <v>85.86</v>
      </c>
      <c r="I380" s="8" t="s">
        <v>15</v>
      </c>
      <c r="J380" s="8" t="s">
        <v>13</v>
      </c>
      <c r="K380" s="8" t="s">
        <v>780</v>
      </c>
      <c r="L380" s="8" t="s">
        <v>794</v>
      </c>
      <c r="M380" s="8" t="s">
        <v>782</v>
      </c>
      <c r="N380" s="8" t="s">
        <v>786</v>
      </c>
      <c r="O380" s="43">
        <v>42825</v>
      </c>
      <c r="P380" s="8">
        <f t="shared" si="11"/>
        <v>8</v>
      </c>
      <c r="Q380" s="14"/>
    </row>
    <row r="381" spans="1:17" hidden="1">
      <c r="A381" s="6">
        <v>378</v>
      </c>
      <c r="B381" s="12" t="str">
        <f t="shared" si="10"/>
        <v>07-0165-0782-4210-2000-0000-0018k7600q5412</v>
      </c>
      <c r="C381" s="12" t="s">
        <v>1985</v>
      </c>
      <c r="D381" s="16" t="s">
        <v>1986</v>
      </c>
      <c r="E381" s="9" t="s">
        <v>1987</v>
      </c>
      <c r="F381" s="16" t="s">
        <v>105</v>
      </c>
      <c r="G381" s="10">
        <v>42825</v>
      </c>
      <c r="H381" s="13">
        <v>59.36</v>
      </c>
      <c r="I381" s="8" t="s">
        <v>15</v>
      </c>
      <c r="J381" s="8" t="s">
        <v>13</v>
      </c>
      <c r="K381" s="8" t="s">
        <v>780</v>
      </c>
      <c r="L381" s="8" t="s">
        <v>794</v>
      </c>
      <c r="M381" s="8" t="s">
        <v>782</v>
      </c>
      <c r="N381" s="8" t="s">
        <v>786</v>
      </c>
      <c r="O381" s="43">
        <v>42825</v>
      </c>
      <c r="P381" s="8">
        <f t="shared" si="11"/>
        <v>8</v>
      </c>
      <c r="Q381" s="14"/>
    </row>
    <row r="382" spans="1:17" hidden="1">
      <c r="A382" s="6">
        <v>379</v>
      </c>
      <c r="B382" s="12" t="str">
        <f t="shared" si="10"/>
        <v>07-0165-0782-4410-2000-0000-0014k7600q5414</v>
      </c>
      <c r="C382" s="12" t="s">
        <v>1988</v>
      </c>
      <c r="D382" s="16" t="s">
        <v>1989</v>
      </c>
      <c r="E382" s="9" t="s">
        <v>1990</v>
      </c>
      <c r="F382" s="16" t="s">
        <v>105</v>
      </c>
      <c r="G382" s="10">
        <v>42825</v>
      </c>
      <c r="H382" s="13">
        <v>51.94</v>
      </c>
      <c r="I382" s="8" t="s">
        <v>15</v>
      </c>
      <c r="J382" s="8" t="s">
        <v>13</v>
      </c>
      <c r="K382" s="8" t="s">
        <v>780</v>
      </c>
      <c r="L382" s="8" t="s">
        <v>794</v>
      </c>
      <c r="M382" s="8" t="s">
        <v>782</v>
      </c>
      <c r="N382" s="8" t="s">
        <v>786</v>
      </c>
      <c r="O382" s="43">
        <v>42825</v>
      </c>
      <c r="P382" s="8">
        <f t="shared" si="11"/>
        <v>8</v>
      </c>
      <c r="Q382" s="14"/>
    </row>
    <row r="383" spans="1:17" hidden="1">
      <c r="A383" s="6">
        <v>380</v>
      </c>
      <c r="B383" s="12" t="str">
        <f t="shared" si="10"/>
        <v>07-0167-8049-6510-2000-0000-0015e0680x7615</v>
      </c>
      <c r="C383" s="12" t="s">
        <v>1991</v>
      </c>
      <c r="D383" s="16" t="s">
        <v>1992</v>
      </c>
      <c r="E383" s="9" t="s">
        <v>1993</v>
      </c>
      <c r="F383" s="16" t="s">
        <v>511</v>
      </c>
      <c r="G383" s="10">
        <v>42814</v>
      </c>
      <c r="H383" s="13">
        <v>18.55</v>
      </c>
      <c r="I383" s="8" t="s">
        <v>15</v>
      </c>
      <c r="J383" s="8" t="s">
        <v>13</v>
      </c>
      <c r="K383" s="8" t="s">
        <v>780</v>
      </c>
      <c r="L383" s="8" t="s">
        <v>794</v>
      </c>
      <c r="M383" s="8" t="s">
        <v>782</v>
      </c>
      <c r="N383" s="8" t="s">
        <v>786</v>
      </c>
      <c r="O383" s="43">
        <v>42814</v>
      </c>
      <c r="P383" s="8">
        <f t="shared" si="11"/>
        <v>8</v>
      </c>
      <c r="Q383" s="14"/>
    </row>
    <row r="384" spans="1:17" hidden="1">
      <c r="A384" s="6">
        <v>381</v>
      </c>
      <c r="B384" s="12" t="str">
        <f t="shared" si="10"/>
        <v>07-0158-9236-8810-2000-0000-0017d2590u8818</v>
      </c>
      <c r="C384" s="12" t="s">
        <v>1994</v>
      </c>
      <c r="D384" s="16" t="s">
        <v>1995</v>
      </c>
      <c r="E384" s="9" t="s">
        <v>1996</v>
      </c>
      <c r="F384" s="16" t="s">
        <v>244</v>
      </c>
      <c r="G384" s="10">
        <v>42893</v>
      </c>
      <c r="H384" s="13">
        <v>59.36</v>
      </c>
      <c r="I384" s="8" t="s">
        <v>15</v>
      </c>
      <c r="J384" s="8" t="s">
        <v>13</v>
      </c>
      <c r="K384" s="8" t="s">
        <v>780</v>
      </c>
      <c r="L384" s="8" t="s">
        <v>794</v>
      </c>
      <c r="M384" s="8" t="s">
        <v>782</v>
      </c>
      <c r="N384" s="8" t="s">
        <v>786</v>
      </c>
      <c r="O384" s="43">
        <v>42893</v>
      </c>
      <c r="P384" s="8">
        <f t="shared" si="11"/>
        <v>8</v>
      </c>
      <c r="Q384" s="14"/>
    </row>
    <row r="385" spans="1:17" hidden="1">
      <c r="A385" s="6">
        <v>382</v>
      </c>
      <c r="B385" s="12" t="str">
        <f t="shared" si="10"/>
        <v>07-0167-8023-0010-2000-0000-0016c0680r7010</v>
      </c>
      <c r="C385" s="12" t="s">
        <v>1997</v>
      </c>
      <c r="D385" s="16" t="s">
        <v>1998</v>
      </c>
      <c r="E385" s="9" t="s">
        <v>1999</v>
      </c>
      <c r="F385" s="16" t="s">
        <v>163</v>
      </c>
      <c r="G385" s="10">
        <v>42823</v>
      </c>
      <c r="H385" s="13">
        <v>66.78</v>
      </c>
      <c r="I385" s="8" t="s">
        <v>15</v>
      </c>
      <c r="J385" s="8" t="s">
        <v>13</v>
      </c>
      <c r="K385" s="8" t="s">
        <v>780</v>
      </c>
      <c r="L385" s="8" t="s">
        <v>794</v>
      </c>
      <c r="M385" s="8" t="s">
        <v>782</v>
      </c>
      <c r="N385" s="8" t="s">
        <v>786</v>
      </c>
      <c r="O385" s="43">
        <v>42823</v>
      </c>
      <c r="P385" s="8">
        <f t="shared" si="11"/>
        <v>8</v>
      </c>
      <c r="Q385" s="14"/>
    </row>
    <row r="386" spans="1:17" hidden="1">
      <c r="A386" s="6">
        <v>383</v>
      </c>
      <c r="B386" s="12" t="str">
        <f t="shared" si="10"/>
        <v>07-0167-8046-9010-2000-0000-0016</v>
      </c>
      <c r="C386" s="12" t="s">
        <v>2000</v>
      </c>
      <c r="D386" s="16"/>
      <c r="E386" s="9" t="s">
        <v>2001</v>
      </c>
      <c r="F386" s="16" t="s">
        <v>814</v>
      </c>
      <c r="G386" s="10">
        <v>43005</v>
      </c>
      <c r="H386" s="13">
        <v>87.48</v>
      </c>
      <c r="I386" s="8" t="s">
        <v>15</v>
      </c>
      <c r="J386" s="8" t="s">
        <v>13</v>
      </c>
      <c r="K386" s="8" t="s">
        <v>780</v>
      </c>
      <c r="L386" s="8" t="s">
        <v>794</v>
      </c>
      <c r="M386" s="8" t="s">
        <v>782</v>
      </c>
      <c r="N386" s="8" t="s">
        <v>786</v>
      </c>
      <c r="O386" s="43">
        <v>43005</v>
      </c>
      <c r="P386" s="8">
        <f t="shared" si="11"/>
        <v>7</v>
      </c>
      <c r="Q386" s="14"/>
    </row>
    <row r="387" spans="1:17" hidden="1">
      <c r="A387" s="6">
        <v>384</v>
      </c>
      <c r="B387" s="12" t="str">
        <f t="shared" si="10"/>
        <v>07-0167-8046-8910-2000-0000-0012e0680u7819</v>
      </c>
      <c r="C387" s="12" t="s">
        <v>2002</v>
      </c>
      <c r="D387" s="16" t="s">
        <v>2003</v>
      </c>
      <c r="E387" s="9" t="s">
        <v>2004</v>
      </c>
      <c r="F387" s="16" t="s">
        <v>1731</v>
      </c>
      <c r="G387" s="10">
        <v>43005</v>
      </c>
      <c r="H387" s="13">
        <v>81.540000000000006</v>
      </c>
      <c r="I387" s="8" t="s">
        <v>15</v>
      </c>
      <c r="J387" s="8" t="s">
        <v>13</v>
      </c>
      <c r="K387" s="8" t="s">
        <v>780</v>
      </c>
      <c r="L387" s="8" t="s">
        <v>794</v>
      </c>
      <c r="M387" s="8" t="s">
        <v>782</v>
      </c>
      <c r="N387" s="8" t="s">
        <v>786</v>
      </c>
      <c r="O387" s="43">
        <v>43005</v>
      </c>
      <c r="P387" s="8">
        <f t="shared" si="11"/>
        <v>7</v>
      </c>
      <c r="Q387" s="14"/>
    </row>
    <row r="388" spans="1:17" hidden="1">
      <c r="A388" s="6">
        <v>385</v>
      </c>
      <c r="B388" s="12" t="str">
        <f t="shared" si="10"/>
        <v>07-0140-9929-9110-2000-0000-0015c9490x0911</v>
      </c>
      <c r="C388" s="12" t="s">
        <v>2005</v>
      </c>
      <c r="D388" s="16" t="s">
        <v>2006</v>
      </c>
      <c r="E388" s="9" t="s">
        <v>2007</v>
      </c>
      <c r="F388" s="16" t="s">
        <v>2008</v>
      </c>
      <c r="G388" s="10">
        <v>42727</v>
      </c>
      <c r="H388" s="13">
        <v>57.24</v>
      </c>
      <c r="I388" s="8" t="s">
        <v>15</v>
      </c>
      <c r="J388" s="8" t="s">
        <v>16</v>
      </c>
      <c r="K388" s="8" t="s">
        <v>780</v>
      </c>
      <c r="L388" s="8" t="s">
        <v>788</v>
      </c>
      <c r="M388" s="8" t="s">
        <v>785</v>
      </c>
      <c r="N388" s="8" t="s">
        <v>786</v>
      </c>
      <c r="O388" s="43">
        <v>42727</v>
      </c>
      <c r="P388" s="8">
        <f t="shared" si="11"/>
        <v>8</v>
      </c>
      <c r="Q388" s="14"/>
    </row>
    <row r="389" spans="1:17" hidden="1">
      <c r="A389" s="6">
        <v>386</v>
      </c>
      <c r="B389" s="12" t="str">
        <f t="shared" ref="B389:B452" si="12">C389&amp;D389</f>
        <v>07-0167-8028-3710-2000-0000-0015c0680w7317</v>
      </c>
      <c r="C389" s="12" t="s">
        <v>2009</v>
      </c>
      <c r="D389" s="16" t="s">
        <v>2010</v>
      </c>
      <c r="E389" s="9" t="s">
        <v>2011</v>
      </c>
      <c r="F389" s="16" t="s">
        <v>245</v>
      </c>
      <c r="G389" s="10">
        <v>43004</v>
      </c>
      <c r="H389" s="13">
        <v>51.84</v>
      </c>
      <c r="I389" s="8" t="s">
        <v>15</v>
      </c>
      <c r="J389" s="8" t="s">
        <v>13</v>
      </c>
      <c r="K389" s="8" t="s">
        <v>780</v>
      </c>
      <c r="L389" s="8" t="s">
        <v>794</v>
      </c>
      <c r="M389" s="8" t="s">
        <v>782</v>
      </c>
      <c r="N389" s="8" t="s">
        <v>786</v>
      </c>
      <c r="O389" s="43">
        <v>43004</v>
      </c>
      <c r="P389" s="8">
        <f t="shared" si="11"/>
        <v>7</v>
      </c>
      <c r="Q389" s="14"/>
    </row>
    <row r="390" spans="1:17" hidden="1">
      <c r="A390" s="6">
        <v>387</v>
      </c>
      <c r="B390" s="12" t="str">
        <f t="shared" si="12"/>
        <v>07-0167-8038-7410-2000-0000-0017d0680w7714</v>
      </c>
      <c r="C390" s="12" t="s">
        <v>2012</v>
      </c>
      <c r="D390" s="16" t="s">
        <v>2013</v>
      </c>
      <c r="E390" s="9" t="s">
        <v>2014</v>
      </c>
      <c r="F390" s="16" t="s">
        <v>162</v>
      </c>
      <c r="G390" s="10">
        <v>42823</v>
      </c>
      <c r="H390" s="13">
        <v>85.86</v>
      </c>
      <c r="I390" s="8" t="s">
        <v>15</v>
      </c>
      <c r="J390" s="8" t="s">
        <v>13</v>
      </c>
      <c r="K390" s="8" t="s">
        <v>780</v>
      </c>
      <c r="L390" s="8" t="s">
        <v>794</v>
      </c>
      <c r="M390" s="8" t="s">
        <v>782</v>
      </c>
      <c r="N390" s="8" t="s">
        <v>786</v>
      </c>
      <c r="O390" s="43">
        <v>42823</v>
      </c>
      <c r="P390" s="8">
        <f t="shared" ref="P390:P453" si="13">DATEDIF(O390,$B$1,"Y")</f>
        <v>8</v>
      </c>
      <c r="Q390" s="14"/>
    </row>
    <row r="391" spans="1:17" hidden="1">
      <c r="A391" s="6">
        <v>388</v>
      </c>
      <c r="B391" s="12" t="str">
        <f t="shared" si="12"/>
        <v>07-0162-3131-2010-2000-0000-0012d1630p2210</v>
      </c>
      <c r="C391" s="12" t="s">
        <v>2015</v>
      </c>
      <c r="D391" s="16" t="s">
        <v>2016</v>
      </c>
      <c r="E391" s="9" t="s">
        <v>2017</v>
      </c>
      <c r="F391" s="16" t="s">
        <v>2018</v>
      </c>
      <c r="G391" s="10">
        <v>42801</v>
      </c>
      <c r="H391" s="13">
        <v>85.86</v>
      </c>
      <c r="I391" s="8" t="s">
        <v>15</v>
      </c>
      <c r="J391" s="8" t="s">
        <v>13</v>
      </c>
      <c r="K391" s="8" t="s">
        <v>780</v>
      </c>
      <c r="L391" s="8" t="s">
        <v>794</v>
      </c>
      <c r="M391" s="8" t="s">
        <v>782</v>
      </c>
      <c r="N391" s="8" t="s">
        <v>786</v>
      </c>
      <c r="O391" s="43">
        <v>42801</v>
      </c>
      <c r="P391" s="8">
        <f t="shared" si="13"/>
        <v>8</v>
      </c>
      <c r="Q391" s="14"/>
    </row>
    <row r="392" spans="1:17" hidden="1">
      <c r="A392" s="6">
        <v>389</v>
      </c>
      <c r="B392" s="12" t="str">
        <f t="shared" si="12"/>
        <v>07-0167-8027-9410-2000-0000-0013c0680v7914</v>
      </c>
      <c r="C392" s="12" t="s">
        <v>2019</v>
      </c>
      <c r="D392" s="16" t="s">
        <v>2020</v>
      </c>
      <c r="E392" s="9" t="s">
        <v>2021</v>
      </c>
      <c r="F392" s="16" t="s">
        <v>246</v>
      </c>
      <c r="G392" s="10">
        <v>42766</v>
      </c>
      <c r="H392" s="13">
        <v>28.62</v>
      </c>
      <c r="I392" s="8" t="s">
        <v>15</v>
      </c>
      <c r="J392" s="8" t="s">
        <v>13</v>
      </c>
      <c r="K392" s="8" t="s">
        <v>780</v>
      </c>
      <c r="L392" s="8" t="s">
        <v>794</v>
      </c>
      <c r="M392" s="8" t="s">
        <v>782</v>
      </c>
      <c r="N392" s="8" t="s">
        <v>786</v>
      </c>
      <c r="O392" s="43">
        <v>42766</v>
      </c>
      <c r="P392" s="8">
        <f t="shared" si="13"/>
        <v>8</v>
      </c>
      <c r="Q392" s="14"/>
    </row>
    <row r="393" spans="1:17" hidden="1">
      <c r="A393" s="6">
        <v>390</v>
      </c>
      <c r="B393" s="12" t="str">
        <f t="shared" si="12"/>
        <v>07-0171-1262-2310-2000-0000-0018labo431874</v>
      </c>
      <c r="C393" s="12" t="s">
        <v>2022</v>
      </c>
      <c r="D393" s="16" t="s">
        <v>861</v>
      </c>
      <c r="E393" s="9" t="s">
        <v>2023</v>
      </c>
      <c r="F393" s="16" t="s">
        <v>247</v>
      </c>
      <c r="G393" s="10">
        <v>42765</v>
      </c>
      <c r="H393" s="13">
        <v>30.74</v>
      </c>
      <c r="I393" s="8" t="s">
        <v>15</v>
      </c>
      <c r="J393" s="8" t="s">
        <v>75</v>
      </c>
      <c r="K393" s="8" t="s">
        <v>780</v>
      </c>
      <c r="L393" s="8" t="s">
        <v>794</v>
      </c>
      <c r="M393" s="8" t="s">
        <v>792</v>
      </c>
      <c r="N393" s="8" t="s">
        <v>786</v>
      </c>
      <c r="O393" s="43">
        <v>42765</v>
      </c>
      <c r="P393" s="8">
        <f t="shared" si="13"/>
        <v>8</v>
      </c>
      <c r="Q393" s="14"/>
    </row>
    <row r="394" spans="1:17" hidden="1">
      <c r="A394" s="6">
        <v>391</v>
      </c>
      <c r="B394" s="12" t="str">
        <f t="shared" si="12"/>
        <v>07-0167-8040-8510-2000-0000-0016e0680n7815</v>
      </c>
      <c r="C394" s="12" t="s">
        <v>2024</v>
      </c>
      <c r="D394" s="16" t="s">
        <v>2025</v>
      </c>
      <c r="E394" s="9" t="s">
        <v>2026</v>
      </c>
      <c r="F394" s="16" t="s">
        <v>248</v>
      </c>
      <c r="G394" s="10">
        <v>42821</v>
      </c>
      <c r="H394" s="13">
        <v>29.68</v>
      </c>
      <c r="I394" s="8" t="s">
        <v>15</v>
      </c>
      <c r="J394" s="8" t="s">
        <v>13</v>
      </c>
      <c r="K394" s="8" t="s">
        <v>780</v>
      </c>
      <c r="L394" s="8" t="s">
        <v>794</v>
      </c>
      <c r="M394" s="8" t="s">
        <v>782</v>
      </c>
      <c r="N394" s="8" t="s">
        <v>786</v>
      </c>
      <c r="O394" s="43">
        <v>42821</v>
      </c>
      <c r="P394" s="8">
        <f t="shared" si="13"/>
        <v>8</v>
      </c>
      <c r="Q394" s="14"/>
    </row>
    <row r="395" spans="1:17" hidden="1">
      <c r="A395" s="6">
        <v>392</v>
      </c>
      <c r="B395" s="12" t="str">
        <f t="shared" si="12"/>
        <v>07-0158-9230-6410-2000-0000-0019d2590n8614</v>
      </c>
      <c r="C395" s="12" t="s">
        <v>2027</v>
      </c>
      <c r="D395" s="16" t="s">
        <v>2028</v>
      </c>
      <c r="E395" s="9" t="s">
        <v>2029</v>
      </c>
      <c r="F395" s="16" t="s">
        <v>249</v>
      </c>
      <c r="G395" s="10">
        <v>42888</v>
      </c>
      <c r="H395" s="13">
        <v>44.52</v>
      </c>
      <c r="I395" s="8" t="s">
        <v>15</v>
      </c>
      <c r="J395" s="8" t="s">
        <v>13</v>
      </c>
      <c r="K395" s="8" t="s">
        <v>780</v>
      </c>
      <c r="L395" s="8" t="s">
        <v>794</v>
      </c>
      <c r="M395" s="8" t="s">
        <v>782</v>
      </c>
      <c r="N395" s="8" t="s">
        <v>786</v>
      </c>
      <c r="O395" s="43">
        <v>42888</v>
      </c>
      <c r="P395" s="8">
        <f t="shared" si="13"/>
        <v>8</v>
      </c>
      <c r="Q395" s="14"/>
    </row>
    <row r="396" spans="1:17" hidden="1">
      <c r="A396" s="6">
        <v>393</v>
      </c>
      <c r="B396" s="12" t="str">
        <f t="shared" si="12"/>
        <v>07-0171-1274-5810-2000-0000-0011h2710s1518</v>
      </c>
      <c r="C396" s="12" t="s">
        <v>2030</v>
      </c>
      <c r="D396" s="16" t="s">
        <v>2031</v>
      </c>
      <c r="E396" s="9" t="s">
        <v>2032</v>
      </c>
      <c r="F396" s="16" t="s">
        <v>250</v>
      </c>
      <c r="G396" s="10">
        <v>42762</v>
      </c>
      <c r="H396" s="13">
        <v>44.52</v>
      </c>
      <c r="I396" s="8" t="s">
        <v>15</v>
      </c>
      <c r="J396" s="8" t="s">
        <v>75</v>
      </c>
      <c r="K396" s="8" t="s">
        <v>780</v>
      </c>
      <c r="L396" s="8" t="s">
        <v>794</v>
      </c>
      <c r="M396" s="8" t="s">
        <v>792</v>
      </c>
      <c r="N396" s="8" t="s">
        <v>786</v>
      </c>
      <c r="O396" s="43">
        <v>42762</v>
      </c>
      <c r="P396" s="8">
        <f t="shared" si="13"/>
        <v>8</v>
      </c>
      <c r="Q396" s="14"/>
    </row>
    <row r="397" spans="1:17" hidden="1">
      <c r="A397" s="6">
        <v>394</v>
      </c>
      <c r="B397" s="12" t="str">
        <f t="shared" si="12"/>
        <v>07-0171-1274-6010-2000-0000-0018h2710s1610</v>
      </c>
      <c r="C397" s="12" t="s">
        <v>2033</v>
      </c>
      <c r="D397" s="16" t="s">
        <v>2034</v>
      </c>
      <c r="E397" s="9" t="s">
        <v>2035</v>
      </c>
      <c r="F397" s="16" t="s">
        <v>250</v>
      </c>
      <c r="G397" s="10">
        <v>42762</v>
      </c>
      <c r="H397" s="13">
        <v>46.64</v>
      </c>
      <c r="I397" s="8" t="s">
        <v>15</v>
      </c>
      <c r="J397" s="8" t="s">
        <v>75</v>
      </c>
      <c r="K397" s="8" t="s">
        <v>780</v>
      </c>
      <c r="L397" s="8" t="s">
        <v>794</v>
      </c>
      <c r="M397" s="8" t="s">
        <v>792</v>
      </c>
      <c r="N397" s="8" t="s">
        <v>786</v>
      </c>
      <c r="O397" s="43">
        <v>42762</v>
      </c>
      <c r="P397" s="8">
        <f t="shared" si="13"/>
        <v>8</v>
      </c>
      <c r="Q397" s="14"/>
    </row>
    <row r="398" spans="1:17" hidden="1">
      <c r="A398" s="6">
        <v>395</v>
      </c>
      <c r="B398" s="12" t="str">
        <f t="shared" si="12"/>
        <v>07-0165-0786-1010-2000-0000-0015k7600u5110</v>
      </c>
      <c r="C398" s="12" t="s">
        <v>2036</v>
      </c>
      <c r="D398" s="16" t="s">
        <v>2037</v>
      </c>
      <c r="E398" s="9" t="s">
        <v>2038</v>
      </c>
      <c r="F398" s="16" t="s">
        <v>251</v>
      </c>
      <c r="G398" s="10">
        <v>43094</v>
      </c>
      <c r="H398" s="13">
        <v>37.1</v>
      </c>
      <c r="I398" s="8" t="s">
        <v>15</v>
      </c>
      <c r="J398" s="8" t="s">
        <v>13</v>
      </c>
      <c r="K398" s="8" t="s">
        <v>780</v>
      </c>
      <c r="L398" s="8" t="s">
        <v>794</v>
      </c>
      <c r="M398" s="8" t="s">
        <v>782</v>
      </c>
      <c r="N398" s="8" t="s">
        <v>786</v>
      </c>
      <c r="O398" s="43">
        <v>43094</v>
      </c>
      <c r="P398" s="8">
        <f t="shared" si="13"/>
        <v>7</v>
      </c>
      <c r="Q398" s="14"/>
    </row>
    <row r="399" spans="1:17" hidden="1">
      <c r="A399" s="6">
        <v>396</v>
      </c>
      <c r="B399" s="12" t="str">
        <f t="shared" si="12"/>
        <v>07-0165-0786-1210-2000-0000-0011k7600u5112</v>
      </c>
      <c r="C399" s="12" t="s">
        <v>2039</v>
      </c>
      <c r="D399" s="16" t="s">
        <v>2040</v>
      </c>
      <c r="E399" s="9" t="s">
        <v>2041</v>
      </c>
      <c r="F399" s="16" t="s">
        <v>2042</v>
      </c>
      <c r="G399" s="10">
        <v>43112</v>
      </c>
      <c r="H399" s="13">
        <v>37.1</v>
      </c>
      <c r="I399" s="8" t="s">
        <v>15</v>
      </c>
      <c r="J399" s="8" t="s">
        <v>13</v>
      </c>
      <c r="K399" s="8" t="s">
        <v>780</v>
      </c>
      <c r="L399" s="8" t="s">
        <v>794</v>
      </c>
      <c r="M399" s="8" t="s">
        <v>782</v>
      </c>
      <c r="N399" s="8" t="s">
        <v>786</v>
      </c>
      <c r="O399" s="43">
        <v>43112</v>
      </c>
      <c r="P399" s="8">
        <f t="shared" si="13"/>
        <v>7</v>
      </c>
      <c r="Q399" s="14"/>
    </row>
    <row r="400" spans="1:17" hidden="1">
      <c r="A400" s="6">
        <v>397</v>
      </c>
      <c r="B400" s="12" t="str">
        <f t="shared" si="12"/>
        <v/>
      </c>
      <c r="C400" s="12"/>
      <c r="D400" s="16"/>
      <c r="E400" s="9" t="s">
        <v>2043</v>
      </c>
      <c r="F400" s="16" t="s">
        <v>252</v>
      </c>
      <c r="G400" s="10">
        <v>42783</v>
      </c>
      <c r="H400" s="13">
        <v>11.66</v>
      </c>
      <c r="I400" s="8" t="s">
        <v>15</v>
      </c>
      <c r="J400" s="8" t="s">
        <v>253</v>
      </c>
      <c r="K400" s="8">
        <v>0</v>
      </c>
      <c r="L400" s="8" t="s">
        <v>794</v>
      </c>
      <c r="M400" s="8" t="s">
        <v>798</v>
      </c>
      <c r="N400" s="8" t="s">
        <v>786</v>
      </c>
      <c r="O400" s="43">
        <v>42783</v>
      </c>
      <c r="P400" s="8">
        <f t="shared" si="13"/>
        <v>8</v>
      </c>
      <c r="Q400" s="14"/>
    </row>
    <row r="401" spans="1:17" hidden="1">
      <c r="A401" s="6">
        <v>398</v>
      </c>
      <c r="B401" s="12" t="str">
        <f t="shared" si="12"/>
        <v>07-0146-0727-1810-2000-0000-0019c7400v6118</v>
      </c>
      <c r="C401" s="12" t="s">
        <v>2044</v>
      </c>
      <c r="D401" s="16" t="s">
        <v>2045</v>
      </c>
      <c r="E401" s="9" t="s">
        <v>2046</v>
      </c>
      <c r="F401" s="16" t="s">
        <v>254</v>
      </c>
      <c r="G401" s="10">
        <v>42800</v>
      </c>
      <c r="H401" s="13">
        <v>41.34</v>
      </c>
      <c r="I401" s="8" t="s">
        <v>15</v>
      </c>
      <c r="J401" s="8" t="s">
        <v>16</v>
      </c>
      <c r="K401" s="8" t="s">
        <v>780</v>
      </c>
      <c r="L401" s="8" t="s">
        <v>794</v>
      </c>
      <c r="M401" s="8" t="s">
        <v>785</v>
      </c>
      <c r="N401" s="8" t="s">
        <v>786</v>
      </c>
      <c r="O401" s="43">
        <v>42800</v>
      </c>
      <c r="P401" s="8">
        <f t="shared" si="13"/>
        <v>8</v>
      </c>
      <c r="Q401" s="14"/>
    </row>
    <row r="402" spans="1:17" hidden="1">
      <c r="A402" s="6">
        <v>399</v>
      </c>
      <c r="B402" s="12" t="str">
        <f t="shared" si="12"/>
        <v>07-0156-2084-4610-2000-0000-0011k0520s6416</v>
      </c>
      <c r="C402" s="12" t="s">
        <v>2047</v>
      </c>
      <c r="D402" s="16" t="s">
        <v>2048</v>
      </c>
      <c r="E402" s="9" t="s">
        <v>2049</v>
      </c>
      <c r="F402" s="16" t="s">
        <v>2050</v>
      </c>
      <c r="G402" s="10">
        <v>43179</v>
      </c>
      <c r="H402" s="13">
        <v>58.24</v>
      </c>
      <c r="I402" s="8" t="s">
        <v>15</v>
      </c>
      <c r="J402" s="8" t="s">
        <v>13</v>
      </c>
      <c r="K402" s="8" t="s">
        <v>780</v>
      </c>
      <c r="L402" s="8" t="s">
        <v>788</v>
      </c>
      <c r="M402" s="8" t="s">
        <v>782</v>
      </c>
      <c r="N402" s="8" t="s">
        <v>786</v>
      </c>
      <c r="O402" s="43">
        <v>43179</v>
      </c>
      <c r="P402" s="8">
        <f t="shared" si="13"/>
        <v>7</v>
      </c>
      <c r="Q402" s="14"/>
    </row>
    <row r="403" spans="1:17" hidden="1">
      <c r="A403" s="6">
        <v>400</v>
      </c>
      <c r="B403" s="12" t="str">
        <f t="shared" si="12"/>
        <v>07-0141-0039-8410-2000-0000-0019d0400x1814</v>
      </c>
      <c r="C403" s="12" t="s">
        <v>2051</v>
      </c>
      <c r="D403" s="16" t="s">
        <v>2052</v>
      </c>
      <c r="E403" s="9" t="s">
        <v>2053</v>
      </c>
      <c r="F403" s="16" t="s">
        <v>255</v>
      </c>
      <c r="G403" s="10">
        <v>42899</v>
      </c>
      <c r="H403" s="13">
        <v>29.15</v>
      </c>
      <c r="I403" s="8" t="s">
        <v>15</v>
      </c>
      <c r="J403" s="8" t="s">
        <v>16</v>
      </c>
      <c r="K403" s="8" t="s">
        <v>780</v>
      </c>
      <c r="L403" s="8" t="s">
        <v>794</v>
      </c>
      <c r="M403" s="8" t="s">
        <v>785</v>
      </c>
      <c r="N403" s="8" t="s">
        <v>786</v>
      </c>
      <c r="O403" s="43">
        <v>42899</v>
      </c>
      <c r="P403" s="8">
        <f t="shared" si="13"/>
        <v>8</v>
      </c>
      <c r="Q403" s="14"/>
    </row>
    <row r="404" spans="1:17" hidden="1">
      <c r="A404" s="6">
        <v>401</v>
      </c>
      <c r="B404" s="12" t="str">
        <f t="shared" si="12"/>
        <v>07-0146-0745-8110-2000-0000-0011e7400t6811</v>
      </c>
      <c r="C404" s="12" t="s">
        <v>2054</v>
      </c>
      <c r="D404" s="16" t="s">
        <v>2055</v>
      </c>
      <c r="E404" s="9" t="s">
        <v>2056</v>
      </c>
      <c r="F404" s="16" t="s">
        <v>1971</v>
      </c>
      <c r="G404" s="10">
        <v>43158</v>
      </c>
      <c r="H404" s="13">
        <v>14.04</v>
      </c>
      <c r="I404" s="8" t="s">
        <v>15</v>
      </c>
      <c r="J404" s="8" t="s">
        <v>16</v>
      </c>
      <c r="K404" s="8" t="s">
        <v>780</v>
      </c>
      <c r="L404" s="8" t="s">
        <v>794</v>
      </c>
      <c r="M404" s="8" t="s">
        <v>785</v>
      </c>
      <c r="N404" s="8" t="s">
        <v>786</v>
      </c>
      <c r="O404" s="43">
        <v>43158</v>
      </c>
      <c r="P404" s="8">
        <f t="shared" si="13"/>
        <v>7</v>
      </c>
      <c r="Q404" s="14"/>
    </row>
    <row r="405" spans="1:17" hidden="1">
      <c r="A405" s="6">
        <v>402</v>
      </c>
      <c r="B405" s="12" t="str">
        <f t="shared" si="12"/>
        <v>07-0141-0037-0710-2000-0000-0012d0400v1017</v>
      </c>
      <c r="C405" s="12" t="s">
        <v>2057</v>
      </c>
      <c r="D405" s="16" t="s">
        <v>2058</v>
      </c>
      <c r="E405" s="9" t="s">
        <v>2059</v>
      </c>
      <c r="F405" s="16" t="s">
        <v>256</v>
      </c>
      <c r="G405" s="10">
        <v>42818</v>
      </c>
      <c r="H405" s="13">
        <v>10.07</v>
      </c>
      <c r="I405" s="8" t="s">
        <v>15</v>
      </c>
      <c r="J405" s="8" t="s">
        <v>16</v>
      </c>
      <c r="K405" s="8" t="s">
        <v>780</v>
      </c>
      <c r="L405" s="8" t="s">
        <v>794</v>
      </c>
      <c r="M405" s="8" t="s">
        <v>785</v>
      </c>
      <c r="N405" s="8" t="s">
        <v>786</v>
      </c>
      <c r="O405" s="43">
        <v>42818</v>
      </c>
      <c r="P405" s="8">
        <f t="shared" si="13"/>
        <v>8</v>
      </c>
      <c r="Q405" s="14"/>
    </row>
    <row r="406" spans="1:17" hidden="1">
      <c r="A406" s="6">
        <v>403</v>
      </c>
      <c r="B406" s="12" t="str">
        <f t="shared" si="12"/>
        <v/>
      </c>
      <c r="C406" s="12"/>
      <c r="D406" s="16"/>
      <c r="E406" s="9" t="s">
        <v>2060</v>
      </c>
      <c r="F406" s="16" t="s">
        <v>257</v>
      </c>
      <c r="G406" s="10">
        <v>42895</v>
      </c>
      <c r="H406" s="13">
        <v>44.52</v>
      </c>
      <c r="I406" s="8" t="s">
        <v>15</v>
      </c>
      <c r="J406" s="8" t="s">
        <v>258</v>
      </c>
      <c r="K406" s="8">
        <v>0</v>
      </c>
      <c r="L406" s="8" t="s">
        <v>794</v>
      </c>
      <c r="M406" s="8" t="s">
        <v>799</v>
      </c>
      <c r="N406" s="8" t="s">
        <v>786</v>
      </c>
      <c r="O406" s="43">
        <v>42895</v>
      </c>
      <c r="P406" s="8">
        <f t="shared" si="13"/>
        <v>8</v>
      </c>
      <c r="Q406" s="14"/>
    </row>
    <row r="407" spans="1:17" hidden="1">
      <c r="A407" s="6">
        <v>404</v>
      </c>
      <c r="B407" s="12" t="str">
        <f t="shared" si="12"/>
        <v>07-0134-1442-5310-2000-0000-0014e4310q4513</v>
      </c>
      <c r="C407" s="12" t="s">
        <v>2061</v>
      </c>
      <c r="D407" s="16" t="s">
        <v>2062</v>
      </c>
      <c r="E407" s="9" t="s">
        <v>2063</v>
      </c>
      <c r="F407" s="16" t="s">
        <v>259</v>
      </c>
      <c r="G407" s="10">
        <v>43321</v>
      </c>
      <c r="H407" s="13">
        <v>53.46</v>
      </c>
      <c r="I407" s="8" t="s">
        <v>15</v>
      </c>
      <c r="J407" s="8" t="s">
        <v>16</v>
      </c>
      <c r="K407" s="8" t="s">
        <v>780</v>
      </c>
      <c r="L407" s="8" t="s">
        <v>794</v>
      </c>
      <c r="M407" s="8" t="s">
        <v>785</v>
      </c>
      <c r="N407" s="8" t="s">
        <v>786</v>
      </c>
      <c r="O407" s="43">
        <v>43321</v>
      </c>
      <c r="P407" s="8">
        <f t="shared" si="13"/>
        <v>7</v>
      </c>
      <c r="Q407" s="14"/>
    </row>
    <row r="408" spans="1:17" hidden="1">
      <c r="A408" s="6">
        <v>405</v>
      </c>
      <c r="B408" s="12" t="str">
        <f t="shared" si="12"/>
        <v>07-0167-7859-4110-2000-0000-0015f8670x7411</v>
      </c>
      <c r="C408" s="12" t="s">
        <v>2064</v>
      </c>
      <c r="D408" s="16" t="s">
        <v>2065</v>
      </c>
      <c r="E408" s="9" t="s">
        <v>2066</v>
      </c>
      <c r="F408" s="16" t="s">
        <v>36</v>
      </c>
      <c r="G408" s="10">
        <v>42704</v>
      </c>
      <c r="H408" s="13">
        <v>8.48</v>
      </c>
      <c r="I408" s="8" t="s">
        <v>15</v>
      </c>
      <c r="J408" s="8" t="s">
        <v>13</v>
      </c>
      <c r="K408" s="8" t="s">
        <v>780</v>
      </c>
      <c r="L408" s="8" t="s">
        <v>784</v>
      </c>
      <c r="M408" s="8" t="s">
        <v>782</v>
      </c>
      <c r="N408" s="8" t="s">
        <v>786</v>
      </c>
      <c r="O408" s="43">
        <v>42704</v>
      </c>
      <c r="P408" s="8">
        <f t="shared" si="13"/>
        <v>8</v>
      </c>
      <c r="Q408" s="14"/>
    </row>
    <row r="409" spans="1:17" hidden="1">
      <c r="A409" s="6">
        <v>406</v>
      </c>
      <c r="B409" s="12" t="str">
        <f t="shared" si="12"/>
        <v>07-0167-7862-1810-2000-0000-0017g8670q7118</v>
      </c>
      <c r="C409" s="12" t="s">
        <v>2067</v>
      </c>
      <c r="D409" s="16" t="s">
        <v>2068</v>
      </c>
      <c r="E409" s="9" t="s">
        <v>2069</v>
      </c>
      <c r="F409" s="16" t="s">
        <v>36</v>
      </c>
      <c r="G409" s="10">
        <v>42704</v>
      </c>
      <c r="H409" s="13">
        <v>8.48</v>
      </c>
      <c r="I409" s="8" t="s">
        <v>15</v>
      </c>
      <c r="J409" s="8" t="s">
        <v>13</v>
      </c>
      <c r="K409" s="8" t="s">
        <v>780</v>
      </c>
      <c r="L409" s="8" t="s">
        <v>784</v>
      </c>
      <c r="M409" s="8" t="s">
        <v>782</v>
      </c>
      <c r="N409" s="8" t="s">
        <v>786</v>
      </c>
      <c r="O409" s="43">
        <v>42704</v>
      </c>
      <c r="P409" s="8">
        <f t="shared" si="13"/>
        <v>8</v>
      </c>
      <c r="Q409" s="14"/>
    </row>
    <row r="410" spans="1:17" hidden="1">
      <c r="A410" s="6">
        <v>407</v>
      </c>
      <c r="B410" s="12" t="str">
        <f t="shared" si="12"/>
        <v/>
      </c>
      <c r="C410" s="12"/>
      <c r="D410" s="16"/>
      <c r="E410" s="9" t="s">
        <v>2070</v>
      </c>
      <c r="F410" s="16" t="s">
        <v>85</v>
      </c>
      <c r="G410" s="10">
        <v>42704</v>
      </c>
      <c r="H410" s="13">
        <v>7.42</v>
      </c>
      <c r="I410" s="8" t="s">
        <v>15</v>
      </c>
      <c r="J410" s="8" t="s">
        <v>13</v>
      </c>
      <c r="K410" s="8">
        <v>0</v>
      </c>
      <c r="L410" s="8" t="s">
        <v>788</v>
      </c>
      <c r="M410" s="8" t="s">
        <v>782</v>
      </c>
      <c r="N410" s="8" t="s">
        <v>786</v>
      </c>
      <c r="O410" s="43">
        <v>42704</v>
      </c>
      <c r="P410" s="8">
        <f t="shared" si="13"/>
        <v>8</v>
      </c>
      <c r="Q410" s="14"/>
    </row>
    <row r="411" spans="1:17" hidden="1">
      <c r="A411" s="6">
        <v>408</v>
      </c>
      <c r="B411" s="12" t="str">
        <f t="shared" si="12"/>
        <v>07-0167-8055-1510-2000-0000-0011f0680t7115</v>
      </c>
      <c r="C411" s="12" t="s">
        <v>2071</v>
      </c>
      <c r="D411" s="16" t="s">
        <v>2072</v>
      </c>
      <c r="E411" s="9" t="s">
        <v>2073</v>
      </c>
      <c r="F411" s="16" t="s">
        <v>260</v>
      </c>
      <c r="G411" s="10">
        <v>42894</v>
      </c>
      <c r="H411" s="13">
        <v>85.86</v>
      </c>
      <c r="I411" s="8" t="s">
        <v>15</v>
      </c>
      <c r="J411" s="8" t="s">
        <v>13</v>
      </c>
      <c r="K411" s="8" t="s">
        <v>780</v>
      </c>
      <c r="L411" s="8" t="s">
        <v>794</v>
      </c>
      <c r="M411" s="8" t="s">
        <v>782</v>
      </c>
      <c r="N411" s="8" t="s">
        <v>786</v>
      </c>
      <c r="O411" s="43">
        <v>42894</v>
      </c>
      <c r="P411" s="8">
        <f t="shared" si="13"/>
        <v>8</v>
      </c>
      <c r="Q411" s="14"/>
    </row>
    <row r="412" spans="1:17" hidden="1">
      <c r="A412" s="6">
        <v>409</v>
      </c>
      <c r="B412" s="12" t="str">
        <f t="shared" si="12"/>
        <v>07-0167-7990-4510-2000-0000-0019m9670n7415</v>
      </c>
      <c r="C412" s="12" t="s">
        <v>2074</v>
      </c>
      <c r="D412" s="16" t="s">
        <v>2075</v>
      </c>
      <c r="E412" s="9" t="s">
        <v>2076</v>
      </c>
      <c r="F412" s="16" t="s">
        <v>105</v>
      </c>
      <c r="G412" s="10">
        <v>42700</v>
      </c>
      <c r="H412" s="13">
        <v>8.48</v>
      </c>
      <c r="I412" s="8" t="s">
        <v>15</v>
      </c>
      <c r="J412" s="8" t="s">
        <v>13</v>
      </c>
      <c r="K412" s="8" t="s">
        <v>780</v>
      </c>
      <c r="L412" s="8" t="s">
        <v>794</v>
      </c>
      <c r="M412" s="8" t="s">
        <v>782</v>
      </c>
      <c r="N412" s="8" t="s">
        <v>786</v>
      </c>
      <c r="O412" s="43">
        <v>42700</v>
      </c>
      <c r="P412" s="8">
        <f t="shared" si="13"/>
        <v>8</v>
      </c>
      <c r="Q412" s="14"/>
    </row>
    <row r="413" spans="1:17" hidden="1">
      <c r="A413" s="6">
        <v>410</v>
      </c>
      <c r="B413" s="12" t="str">
        <f t="shared" si="12"/>
        <v>07-0141-0038-0010-2000-0000-0010d0400w1010</v>
      </c>
      <c r="C413" s="12" t="s">
        <v>2077</v>
      </c>
      <c r="D413" s="16" t="s">
        <v>2078</v>
      </c>
      <c r="E413" s="9" t="s">
        <v>2079</v>
      </c>
      <c r="F413" s="16" t="s">
        <v>233</v>
      </c>
      <c r="G413" s="10">
        <v>42902</v>
      </c>
      <c r="H413" s="13">
        <v>85.86</v>
      </c>
      <c r="I413" s="8" t="s">
        <v>15</v>
      </c>
      <c r="J413" s="8" t="s">
        <v>16</v>
      </c>
      <c r="K413" s="8" t="s">
        <v>780</v>
      </c>
      <c r="L413" s="8" t="s">
        <v>794</v>
      </c>
      <c r="M413" s="8" t="s">
        <v>785</v>
      </c>
      <c r="N413" s="8" t="s">
        <v>786</v>
      </c>
      <c r="O413" s="43">
        <v>42902</v>
      </c>
      <c r="P413" s="8">
        <f t="shared" si="13"/>
        <v>8</v>
      </c>
      <c r="Q413" s="14"/>
    </row>
    <row r="414" spans="1:17" hidden="1">
      <c r="A414" s="6">
        <v>411</v>
      </c>
      <c r="B414" s="12" t="str">
        <f t="shared" si="12"/>
        <v>07-0141-0036-9110-2000-0000-0014d0400u1911</v>
      </c>
      <c r="C414" s="12" t="s">
        <v>2080</v>
      </c>
      <c r="D414" s="16" t="s">
        <v>2081</v>
      </c>
      <c r="E414" s="9" t="s">
        <v>2082</v>
      </c>
      <c r="F414" s="16" t="s">
        <v>233</v>
      </c>
      <c r="G414" s="10">
        <v>42902</v>
      </c>
      <c r="H414" s="13">
        <v>85.86</v>
      </c>
      <c r="I414" s="8" t="s">
        <v>15</v>
      </c>
      <c r="J414" s="8" t="s">
        <v>16</v>
      </c>
      <c r="K414" s="8" t="s">
        <v>780</v>
      </c>
      <c r="L414" s="8" t="s">
        <v>794</v>
      </c>
      <c r="M414" s="8" t="s">
        <v>785</v>
      </c>
      <c r="N414" s="8" t="s">
        <v>786</v>
      </c>
      <c r="O414" s="43">
        <v>42902</v>
      </c>
      <c r="P414" s="8">
        <f t="shared" si="13"/>
        <v>8</v>
      </c>
      <c r="Q414" s="14"/>
    </row>
    <row r="415" spans="1:17" hidden="1">
      <c r="A415" s="6">
        <v>412</v>
      </c>
      <c r="B415" s="12" t="str">
        <f t="shared" si="12"/>
        <v>07-0167-8043-4410-2000-0000-0016</v>
      </c>
      <c r="C415" s="12" t="s">
        <v>2083</v>
      </c>
      <c r="D415" s="16"/>
      <c r="E415" s="9" t="s">
        <v>2084</v>
      </c>
      <c r="F415" s="16" t="s">
        <v>2085</v>
      </c>
      <c r="G415" s="10">
        <v>43004</v>
      </c>
      <c r="H415" s="13">
        <v>87.48</v>
      </c>
      <c r="I415" s="8" t="s">
        <v>15</v>
      </c>
      <c r="J415" s="8" t="s">
        <v>13</v>
      </c>
      <c r="K415" s="8" t="s">
        <v>780</v>
      </c>
      <c r="L415" s="8" t="s">
        <v>794</v>
      </c>
      <c r="M415" s="8" t="s">
        <v>782</v>
      </c>
      <c r="N415" s="8" t="s">
        <v>786</v>
      </c>
      <c r="O415" s="43">
        <v>43004</v>
      </c>
      <c r="P415" s="8">
        <f t="shared" si="13"/>
        <v>7</v>
      </c>
      <c r="Q415" s="14"/>
    </row>
    <row r="416" spans="1:17" hidden="1">
      <c r="A416" s="6">
        <v>413</v>
      </c>
      <c r="B416" s="12" t="str">
        <f t="shared" si="12"/>
        <v>07-0167-8030-0710-2000-0000-0017d0680n7017</v>
      </c>
      <c r="C416" s="12" t="s">
        <v>2086</v>
      </c>
      <c r="D416" s="16" t="s">
        <v>2087</v>
      </c>
      <c r="E416" s="9" t="s">
        <v>2088</v>
      </c>
      <c r="F416" s="16" t="s">
        <v>208</v>
      </c>
      <c r="G416" s="10">
        <v>42825</v>
      </c>
      <c r="H416" s="13">
        <v>44.52</v>
      </c>
      <c r="I416" s="8" t="s">
        <v>15</v>
      </c>
      <c r="J416" s="8" t="s">
        <v>13</v>
      </c>
      <c r="K416" s="8" t="s">
        <v>780</v>
      </c>
      <c r="L416" s="8" t="s">
        <v>794</v>
      </c>
      <c r="M416" s="8" t="s">
        <v>782</v>
      </c>
      <c r="N416" s="8" t="s">
        <v>786</v>
      </c>
      <c r="O416" s="43">
        <v>42825</v>
      </c>
      <c r="P416" s="8">
        <f t="shared" si="13"/>
        <v>8</v>
      </c>
      <c r="Q416" s="14"/>
    </row>
    <row r="417" spans="1:17" hidden="1">
      <c r="A417" s="6">
        <v>414</v>
      </c>
      <c r="B417" s="12" t="str">
        <f t="shared" si="12"/>
        <v>07-0156-2146-8810-2000-0000-0016e1520u6818</v>
      </c>
      <c r="C417" s="12" t="s">
        <v>2089</v>
      </c>
      <c r="D417" s="16" t="s">
        <v>2090</v>
      </c>
      <c r="E417" s="9" t="s">
        <v>2091</v>
      </c>
      <c r="F417" s="16" t="s">
        <v>745</v>
      </c>
      <c r="G417" s="10">
        <v>42790</v>
      </c>
      <c r="H417" s="13">
        <v>22.26</v>
      </c>
      <c r="I417" s="8" t="s">
        <v>15</v>
      </c>
      <c r="J417" s="8" t="s">
        <v>13</v>
      </c>
      <c r="K417" s="8" t="s">
        <v>780</v>
      </c>
      <c r="L417" s="8" t="s">
        <v>794</v>
      </c>
      <c r="M417" s="8" t="s">
        <v>782</v>
      </c>
      <c r="N417" s="8" t="s">
        <v>786</v>
      </c>
      <c r="O417" s="43">
        <v>42790</v>
      </c>
      <c r="P417" s="8">
        <f t="shared" si="13"/>
        <v>8</v>
      </c>
      <c r="Q417" s="14"/>
    </row>
    <row r="418" spans="1:17" hidden="1">
      <c r="A418" s="6">
        <v>415</v>
      </c>
      <c r="B418" s="12" t="str">
        <f t="shared" si="12"/>
        <v>07-0158-9231-5710-2000-0000-0016d2590p8517</v>
      </c>
      <c r="C418" s="12" t="s">
        <v>2092</v>
      </c>
      <c r="D418" s="16" t="s">
        <v>2093</v>
      </c>
      <c r="E418" s="9" t="s">
        <v>2094</v>
      </c>
      <c r="F418" s="16" t="s">
        <v>261</v>
      </c>
      <c r="G418" s="10">
        <v>42823</v>
      </c>
      <c r="H418" s="13">
        <v>35.244999999999997</v>
      </c>
      <c r="I418" s="8" t="s">
        <v>15</v>
      </c>
      <c r="J418" s="8" t="s">
        <v>13</v>
      </c>
      <c r="K418" s="8" t="s">
        <v>780</v>
      </c>
      <c r="L418" s="8" t="s">
        <v>794</v>
      </c>
      <c r="M418" s="8" t="s">
        <v>782</v>
      </c>
      <c r="N418" s="8" t="s">
        <v>786</v>
      </c>
      <c r="O418" s="43">
        <v>42823</v>
      </c>
      <c r="P418" s="8">
        <f t="shared" si="13"/>
        <v>8</v>
      </c>
      <c r="Q418" s="14"/>
    </row>
    <row r="419" spans="1:17" hidden="1">
      <c r="A419" s="6">
        <v>416</v>
      </c>
      <c r="B419" s="12" t="str">
        <f t="shared" si="12"/>
        <v>07-0162-3132-1810-2000-0000-0023d1630q2118</v>
      </c>
      <c r="C419" s="12" t="s">
        <v>2095</v>
      </c>
      <c r="D419" s="16" t="s">
        <v>2096</v>
      </c>
      <c r="E419" s="9" t="s">
        <v>2097</v>
      </c>
      <c r="F419" s="16" t="s">
        <v>2098</v>
      </c>
      <c r="G419" s="10">
        <v>42794</v>
      </c>
      <c r="H419" s="13">
        <v>59.36</v>
      </c>
      <c r="I419" s="8" t="s">
        <v>15</v>
      </c>
      <c r="J419" s="8" t="s">
        <v>13</v>
      </c>
      <c r="K419" s="8" t="s">
        <v>780</v>
      </c>
      <c r="L419" s="8" t="s">
        <v>794</v>
      </c>
      <c r="M419" s="8" t="s">
        <v>782</v>
      </c>
      <c r="N419" s="8" t="s">
        <v>786</v>
      </c>
      <c r="O419" s="43">
        <v>42794</v>
      </c>
      <c r="P419" s="8">
        <f t="shared" si="13"/>
        <v>8</v>
      </c>
      <c r="Q419" s="14"/>
    </row>
    <row r="420" spans="1:17" hidden="1">
      <c r="A420" s="6">
        <v>417</v>
      </c>
      <c r="B420" s="12" t="str">
        <f t="shared" si="12"/>
        <v>07-0158-9244-9910-2000-0000-0010e2590s8919</v>
      </c>
      <c r="C420" s="12" t="s">
        <v>2099</v>
      </c>
      <c r="D420" s="16" t="s">
        <v>2100</v>
      </c>
      <c r="E420" s="9" t="s">
        <v>2101</v>
      </c>
      <c r="F420" s="16" t="s">
        <v>262</v>
      </c>
      <c r="G420" s="10">
        <v>42879</v>
      </c>
      <c r="H420" s="13">
        <v>14.84</v>
      </c>
      <c r="I420" s="8" t="s">
        <v>15</v>
      </c>
      <c r="J420" s="8" t="s">
        <v>13</v>
      </c>
      <c r="K420" s="8" t="s">
        <v>780</v>
      </c>
      <c r="L420" s="8" t="s">
        <v>794</v>
      </c>
      <c r="M420" s="8" t="s">
        <v>782</v>
      </c>
      <c r="N420" s="8" t="s">
        <v>786</v>
      </c>
      <c r="O420" s="43">
        <v>42879</v>
      </c>
      <c r="P420" s="8">
        <f t="shared" si="13"/>
        <v>8</v>
      </c>
      <c r="Q420" s="14"/>
    </row>
    <row r="421" spans="1:17" hidden="1">
      <c r="A421" s="6">
        <v>418</v>
      </c>
      <c r="B421" s="12" t="str">
        <f t="shared" si="12"/>
        <v>07-0121-0245-0110-2000-0000-0015e2200t1011</v>
      </c>
      <c r="C421" s="12" t="s">
        <v>2102</v>
      </c>
      <c r="D421" s="16" t="s">
        <v>2103</v>
      </c>
      <c r="E421" s="9" t="s">
        <v>2104</v>
      </c>
      <c r="F421" s="16" t="s">
        <v>263</v>
      </c>
      <c r="G421" s="10">
        <v>42823</v>
      </c>
      <c r="H421" s="13">
        <v>22.26</v>
      </c>
      <c r="I421" s="8" t="s">
        <v>15</v>
      </c>
      <c r="J421" s="8" t="s">
        <v>38</v>
      </c>
      <c r="K421" s="8" t="s">
        <v>780</v>
      </c>
      <c r="L421" s="8" t="s">
        <v>794</v>
      </c>
      <c r="M421" s="8" t="s">
        <v>790</v>
      </c>
      <c r="N421" s="8" t="s">
        <v>786</v>
      </c>
      <c r="O421" s="43">
        <v>42823</v>
      </c>
      <c r="P421" s="8">
        <f t="shared" si="13"/>
        <v>8</v>
      </c>
      <c r="Q421" s="14"/>
    </row>
    <row r="422" spans="1:17" hidden="1">
      <c r="A422" s="6">
        <v>419</v>
      </c>
      <c r="B422" s="12" t="str">
        <f t="shared" si="12"/>
        <v>07-0167-8033-2710-2000-0000-0016d0680r7217</v>
      </c>
      <c r="C422" s="12" t="s">
        <v>2105</v>
      </c>
      <c r="D422" s="16" t="s">
        <v>2106</v>
      </c>
      <c r="E422" s="9" t="s">
        <v>2107</v>
      </c>
      <c r="F422" s="16" t="s">
        <v>264</v>
      </c>
      <c r="G422" s="10">
        <v>42844</v>
      </c>
      <c r="H422" s="13">
        <v>11.13</v>
      </c>
      <c r="I422" s="8" t="s">
        <v>15</v>
      </c>
      <c r="J422" s="8" t="s">
        <v>13</v>
      </c>
      <c r="K422" s="8" t="s">
        <v>780</v>
      </c>
      <c r="L422" s="8" t="s">
        <v>794</v>
      </c>
      <c r="M422" s="8" t="s">
        <v>782</v>
      </c>
      <c r="N422" s="8" t="s">
        <v>786</v>
      </c>
      <c r="O422" s="43">
        <v>42844</v>
      </c>
      <c r="P422" s="8">
        <f t="shared" si="13"/>
        <v>8</v>
      </c>
      <c r="Q422" s="14"/>
    </row>
    <row r="423" spans="1:17" hidden="1">
      <c r="A423" s="6">
        <v>420</v>
      </c>
      <c r="B423" s="12" t="str">
        <f t="shared" si="12"/>
        <v/>
      </c>
      <c r="C423" s="12"/>
      <c r="D423" s="16"/>
      <c r="E423" s="9" t="s">
        <v>2108</v>
      </c>
      <c r="F423" s="16" t="s">
        <v>265</v>
      </c>
      <c r="G423" s="10">
        <v>42793</v>
      </c>
      <c r="H423" s="13">
        <v>22.26</v>
      </c>
      <c r="I423" s="8" t="s">
        <v>15</v>
      </c>
      <c r="J423" s="8" t="s">
        <v>13</v>
      </c>
      <c r="K423" s="8">
        <v>0</v>
      </c>
      <c r="L423" s="8" t="s">
        <v>794</v>
      </c>
      <c r="M423" s="8" t="s">
        <v>782</v>
      </c>
      <c r="N423" s="8" t="s">
        <v>786</v>
      </c>
      <c r="O423" s="43">
        <v>42793</v>
      </c>
      <c r="P423" s="8">
        <f t="shared" si="13"/>
        <v>8</v>
      </c>
      <c r="Q423" s="14"/>
    </row>
    <row r="424" spans="1:17" hidden="1">
      <c r="A424" s="6">
        <v>421</v>
      </c>
      <c r="B424" s="12" t="str">
        <f t="shared" si="12"/>
        <v>07-0171-1273-2910-2000-0000-0012h2710r1219</v>
      </c>
      <c r="C424" s="12" t="s">
        <v>2109</v>
      </c>
      <c r="D424" s="16" t="s">
        <v>2110</v>
      </c>
      <c r="E424" s="9" t="s">
        <v>2111</v>
      </c>
      <c r="F424" s="16" t="s">
        <v>266</v>
      </c>
      <c r="G424" s="10">
        <v>42797</v>
      </c>
      <c r="H424" s="13">
        <v>11.66</v>
      </c>
      <c r="I424" s="8" t="s">
        <v>15</v>
      </c>
      <c r="J424" s="8" t="s">
        <v>75</v>
      </c>
      <c r="K424" s="8" t="s">
        <v>780</v>
      </c>
      <c r="L424" s="8" t="s">
        <v>794</v>
      </c>
      <c r="M424" s="8" t="s">
        <v>792</v>
      </c>
      <c r="N424" s="8" t="s">
        <v>786</v>
      </c>
      <c r="O424" s="43">
        <v>42797</v>
      </c>
      <c r="P424" s="8">
        <f t="shared" si="13"/>
        <v>8</v>
      </c>
      <c r="Q424" s="14"/>
    </row>
    <row r="425" spans="1:17" hidden="1">
      <c r="A425" s="6">
        <v>422</v>
      </c>
      <c r="B425" s="12" t="str">
        <f t="shared" si="12"/>
        <v>07-0171-1273-7110-2000-0000-0013h2710r1711</v>
      </c>
      <c r="C425" s="12" t="s">
        <v>2112</v>
      </c>
      <c r="D425" s="16" t="s">
        <v>2113</v>
      </c>
      <c r="E425" s="9" t="s">
        <v>2114</v>
      </c>
      <c r="F425" s="16" t="s">
        <v>267</v>
      </c>
      <c r="G425" s="10">
        <v>42804</v>
      </c>
      <c r="H425" s="13">
        <v>29.68</v>
      </c>
      <c r="I425" s="8" t="s">
        <v>15</v>
      </c>
      <c r="J425" s="8" t="s">
        <v>75</v>
      </c>
      <c r="K425" s="8" t="s">
        <v>780</v>
      </c>
      <c r="L425" s="8" t="s">
        <v>794</v>
      </c>
      <c r="M425" s="8" t="s">
        <v>792</v>
      </c>
      <c r="N425" s="8" t="s">
        <v>786</v>
      </c>
      <c r="O425" s="43">
        <v>42804</v>
      </c>
      <c r="P425" s="8">
        <f t="shared" si="13"/>
        <v>8</v>
      </c>
      <c r="Q425" s="14"/>
    </row>
    <row r="426" spans="1:17" hidden="1">
      <c r="A426" s="6">
        <v>423</v>
      </c>
      <c r="B426" s="12" t="str">
        <f t="shared" si="12"/>
        <v>07-0156-2152-8310-2000-0000-0012f1520q6813</v>
      </c>
      <c r="C426" s="12" t="s">
        <v>2115</v>
      </c>
      <c r="D426" s="16" t="s">
        <v>2116</v>
      </c>
      <c r="E426" s="9" t="s">
        <v>2117</v>
      </c>
      <c r="F426" s="16" t="s">
        <v>81</v>
      </c>
      <c r="G426" s="10">
        <v>42917</v>
      </c>
      <c r="H426" s="13">
        <v>33.39</v>
      </c>
      <c r="I426" s="8" t="s">
        <v>15</v>
      </c>
      <c r="J426" s="8" t="s">
        <v>13</v>
      </c>
      <c r="K426" s="8" t="s">
        <v>780</v>
      </c>
      <c r="L426" s="8" t="s">
        <v>794</v>
      </c>
      <c r="M426" s="8" t="s">
        <v>782</v>
      </c>
      <c r="N426" s="8" t="s">
        <v>786</v>
      </c>
      <c r="O426" s="43">
        <v>42917</v>
      </c>
      <c r="P426" s="8">
        <f t="shared" si="13"/>
        <v>8</v>
      </c>
      <c r="Q426" s="14"/>
    </row>
    <row r="427" spans="1:17" hidden="1">
      <c r="A427" s="6">
        <v>424</v>
      </c>
      <c r="B427" s="12" t="str">
        <f t="shared" si="12"/>
        <v>07-0156-2152-8510-2000-0000-0018f1520q6815</v>
      </c>
      <c r="C427" s="12" t="s">
        <v>2118</v>
      </c>
      <c r="D427" s="16" t="s">
        <v>2119</v>
      </c>
      <c r="E427" s="9" t="s">
        <v>2120</v>
      </c>
      <c r="F427" s="16" t="s">
        <v>132</v>
      </c>
      <c r="G427" s="10">
        <v>42917</v>
      </c>
      <c r="H427" s="13">
        <v>29.68</v>
      </c>
      <c r="I427" s="8" t="s">
        <v>15</v>
      </c>
      <c r="J427" s="8" t="s">
        <v>13</v>
      </c>
      <c r="K427" s="8" t="s">
        <v>780</v>
      </c>
      <c r="L427" s="8" t="s">
        <v>794</v>
      </c>
      <c r="M427" s="8" t="s">
        <v>782</v>
      </c>
      <c r="N427" s="8" t="s">
        <v>786</v>
      </c>
      <c r="O427" s="43">
        <v>42917</v>
      </c>
      <c r="P427" s="8">
        <f t="shared" si="13"/>
        <v>8</v>
      </c>
      <c r="Q427" s="14"/>
    </row>
    <row r="428" spans="1:17" hidden="1">
      <c r="A428" s="6">
        <v>425</v>
      </c>
      <c r="B428" s="12" t="str">
        <f t="shared" si="12"/>
        <v/>
      </c>
      <c r="C428" s="12"/>
      <c r="D428" s="16"/>
      <c r="E428" s="9" t="s">
        <v>2121</v>
      </c>
      <c r="F428" s="16" t="s">
        <v>268</v>
      </c>
      <c r="G428" s="10">
        <v>42823</v>
      </c>
      <c r="H428" s="13">
        <v>11.66</v>
      </c>
      <c r="I428" s="8" t="s">
        <v>15</v>
      </c>
      <c r="J428" s="8" t="s">
        <v>253</v>
      </c>
      <c r="K428" s="8">
        <v>0</v>
      </c>
      <c r="L428" s="8" t="s">
        <v>794</v>
      </c>
      <c r="M428" s="8" t="s">
        <v>798</v>
      </c>
      <c r="N428" s="8" t="s">
        <v>786</v>
      </c>
      <c r="O428" s="43">
        <v>42823</v>
      </c>
      <c r="P428" s="8">
        <f t="shared" si="13"/>
        <v>8</v>
      </c>
      <c r="Q428" s="14"/>
    </row>
    <row r="429" spans="1:17" hidden="1">
      <c r="A429" s="6">
        <v>426</v>
      </c>
      <c r="B429" s="12" t="str">
        <f t="shared" si="12"/>
        <v>07-0130-5043-5210-2000-0000-0018e0350r0512</v>
      </c>
      <c r="C429" s="12" t="s">
        <v>2122</v>
      </c>
      <c r="D429" s="16" t="s">
        <v>2123</v>
      </c>
      <c r="E429" s="9" t="s">
        <v>2124</v>
      </c>
      <c r="F429" s="16" t="s">
        <v>269</v>
      </c>
      <c r="G429" s="10">
        <v>43159</v>
      </c>
      <c r="H429" s="13">
        <v>60.48</v>
      </c>
      <c r="I429" s="8" t="s">
        <v>15</v>
      </c>
      <c r="J429" s="8" t="s">
        <v>16</v>
      </c>
      <c r="K429" s="8" t="s">
        <v>780</v>
      </c>
      <c r="L429" s="8" t="s">
        <v>794</v>
      </c>
      <c r="M429" s="8" t="s">
        <v>785</v>
      </c>
      <c r="N429" s="8" t="s">
        <v>786</v>
      </c>
      <c r="O429" s="43">
        <v>43159</v>
      </c>
      <c r="P429" s="8">
        <f t="shared" si="13"/>
        <v>7</v>
      </c>
      <c r="Q429" s="14"/>
    </row>
    <row r="430" spans="1:17" hidden="1">
      <c r="A430" s="6">
        <v>427</v>
      </c>
      <c r="B430" s="12" t="str">
        <f t="shared" si="12"/>
        <v>07-0130-5045-3010-2000-0000-0018e0350t0310</v>
      </c>
      <c r="C430" s="12" t="s">
        <v>2125</v>
      </c>
      <c r="D430" s="16" t="s">
        <v>2126</v>
      </c>
      <c r="E430" s="9" t="s">
        <v>2127</v>
      </c>
      <c r="F430" s="16" t="s">
        <v>270</v>
      </c>
      <c r="G430" s="10">
        <v>42803</v>
      </c>
      <c r="H430" s="13">
        <v>26.5</v>
      </c>
      <c r="I430" s="8" t="s">
        <v>15</v>
      </c>
      <c r="J430" s="8" t="s">
        <v>16</v>
      </c>
      <c r="K430" s="8" t="s">
        <v>780</v>
      </c>
      <c r="L430" s="8" t="s">
        <v>794</v>
      </c>
      <c r="M430" s="8" t="s">
        <v>785</v>
      </c>
      <c r="N430" s="8" t="s">
        <v>786</v>
      </c>
      <c r="O430" s="43">
        <v>42803</v>
      </c>
      <c r="P430" s="8">
        <f t="shared" si="13"/>
        <v>8</v>
      </c>
      <c r="Q430" s="14"/>
    </row>
    <row r="431" spans="1:17" hidden="1">
      <c r="A431" s="6">
        <v>428</v>
      </c>
      <c r="B431" s="12" t="str">
        <f t="shared" si="12"/>
        <v>07-0146-0745-8510-2000-0000-0013e7400t6815</v>
      </c>
      <c r="C431" s="12" t="s">
        <v>2128</v>
      </c>
      <c r="D431" s="16" t="s">
        <v>2129</v>
      </c>
      <c r="E431" s="9" t="s">
        <v>2130</v>
      </c>
      <c r="F431" s="16" t="s">
        <v>271</v>
      </c>
      <c r="G431" s="10">
        <v>43167</v>
      </c>
      <c r="H431" s="13">
        <v>59.36</v>
      </c>
      <c r="I431" s="8" t="s">
        <v>15</v>
      </c>
      <c r="J431" s="8" t="s">
        <v>16</v>
      </c>
      <c r="K431" s="8" t="s">
        <v>780</v>
      </c>
      <c r="L431" s="8" t="s">
        <v>794</v>
      </c>
      <c r="M431" s="8" t="s">
        <v>785</v>
      </c>
      <c r="N431" s="8" t="s">
        <v>786</v>
      </c>
      <c r="O431" s="43">
        <v>43167</v>
      </c>
      <c r="P431" s="8">
        <f t="shared" si="13"/>
        <v>7</v>
      </c>
      <c r="Q431" s="14"/>
    </row>
    <row r="432" spans="1:17" hidden="1">
      <c r="A432" s="6">
        <v>429</v>
      </c>
      <c r="B432" s="12" t="str">
        <f t="shared" si="12"/>
        <v>07-0158-9233-7910-2000-0000-0012</v>
      </c>
      <c r="C432" s="12" t="s">
        <v>2131</v>
      </c>
      <c r="D432" s="16"/>
      <c r="E432" s="9" t="s">
        <v>2132</v>
      </c>
      <c r="F432" s="16" t="s">
        <v>118</v>
      </c>
      <c r="G432" s="10">
        <v>42802</v>
      </c>
      <c r="H432" s="13">
        <v>59.36</v>
      </c>
      <c r="I432" s="8" t="s">
        <v>15</v>
      </c>
      <c r="J432" s="8" t="s">
        <v>13</v>
      </c>
      <c r="K432" s="8" t="s">
        <v>780</v>
      </c>
      <c r="L432" s="8" t="s">
        <v>794</v>
      </c>
      <c r="M432" s="8" t="s">
        <v>782</v>
      </c>
      <c r="N432" s="8" t="s">
        <v>786</v>
      </c>
      <c r="O432" s="43">
        <v>42802</v>
      </c>
      <c r="P432" s="8">
        <f t="shared" si="13"/>
        <v>8</v>
      </c>
      <c r="Q432" s="14"/>
    </row>
    <row r="433" spans="1:17" hidden="1">
      <c r="A433" s="6">
        <v>430</v>
      </c>
      <c r="B433" s="12" t="str">
        <f t="shared" si="12"/>
        <v>07-0146-0745-7910-2000-0000-0014e7400t6719</v>
      </c>
      <c r="C433" s="12" t="s">
        <v>2133</v>
      </c>
      <c r="D433" s="16" t="s">
        <v>2134</v>
      </c>
      <c r="E433" s="9" t="s">
        <v>2135</v>
      </c>
      <c r="F433" s="16" t="s">
        <v>65</v>
      </c>
      <c r="G433" s="10">
        <v>42937</v>
      </c>
      <c r="H433" s="13">
        <v>12.72</v>
      </c>
      <c r="I433" s="8" t="s">
        <v>15</v>
      </c>
      <c r="J433" s="8" t="s">
        <v>16</v>
      </c>
      <c r="K433" s="8" t="s">
        <v>780</v>
      </c>
      <c r="L433" s="8" t="s">
        <v>794</v>
      </c>
      <c r="M433" s="8" t="s">
        <v>785</v>
      </c>
      <c r="N433" s="8" t="s">
        <v>786</v>
      </c>
      <c r="O433" s="43">
        <v>42937</v>
      </c>
      <c r="P433" s="8">
        <f t="shared" si="13"/>
        <v>8</v>
      </c>
      <c r="Q433" s="14"/>
    </row>
    <row r="434" spans="1:17" hidden="1">
      <c r="A434" s="55">
        <v>431</v>
      </c>
      <c r="B434" s="57" t="str">
        <f t="shared" si="12"/>
        <v/>
      </c>
      <c r="C434" s="91"/>
      <c r="D434" s="52"/>
      <c r="E434" s="44" t="s">
        <v>2136</v>
      </c>
      <c r="F434" s="44" t="s">
        <v>213</v>
      </c>
      <c r="G434" s="45">
        <v>42790</v>
      </c>
      <c r="H434" s="46">
        <v>19.440000000000001</v>
      </c>
      <c r="I434" s="44" t="s">
        <v>15</v>
      </c>
      <c r="J434" s="44" t="s">
        <v>13</v>
      </c>
      <c r="K434" s="44">
        <v>0</v>
      </c>
      <c r="L434" s="44" t="s">
        <v>788</v>
      </c>
      <c r="M434" s="44" t="s">
        <v>782</v>
      </c>
      <c r="N434" s="44" t="s">
        <v>786</v>
      </c>
      <c r="O434" s="47">
        <v>42790</v>
      </c>
      <c r="P434" s="8">
        <f t="shared" si="13"/>
        <v>8</v>
      </c>
      <c r="Q434" s="48" t="s">
        <v>749</v>
      </c>
    </row>
    <row r="435" spans="1:17" hidden="1">
      <c r="A435" s="6">
        <v>432</v>
      </c>
      <c r="B435" s="12" t="str">
        <f t="shared" si="12"/>
        <v>07-0171-1290-4310-2000-0000-0013m2710n1413</v>
      </c>
      <c r="C435" s="12" t="s">
        <v>2137</v>
      </c>
      <c r="D435" s="16" t="s">
        <v>2138</v>
      </c>
      <c r="E435" s="9" t="s">
        <v>2139</v>
      </c>
      <c r="F435" s="16" t="s">
        <v>231</v>
      </c>
      <c r="G435" s="10">
        <v>42893</v>
      </c>
      <c r="H435" s="13">
        <v>67.84</v>
      </c>
      <c r="I435" s="8" t="s">
        <v>15</v>
      </c>
      <c r="J435" s="8" t="s">
        <v>75</v>
      </c>
      <c r="K435" s="8" t="s">
        <v>780</v>
      </c>
      <c r="L435" s="8" t="s">
        <v>794</v>
      </c>
      <c r="M435" s="8" t="s">
        <v>792</v>
      </c>
      <c r="N435" s="8" t="s">
        <v>786</v>
      </c>
      <c r="O435" s="43">
        <v>42893</v>
      </c>
      <c r="P435" s="8">
        <f t="shared" si="13"/>
        <v>8</v>
      </c>
      <c r="Q435" s="14"/>
    </row>
    <row r="436" spans="1:17" hidden="1">
      <c r="A436" s="6">
        <v>433</v>
      </c>
      <c r="B436" s="12" t="str">
        <f t="shared" si="12"/>
        <v>07-0167-8046-9210-2000-0000-0012</v>
      </c>
      <c r="C436" s="12" t="s">
        <v>2140</v>
      </c>
      <c r="D436" s="16"/>
      <c r="E436" s="9" t="s">
        <v>2141</v>
      </c>
      <c r="F436" s="16" t="s">
        <v>272</v>
      </c>
      <c r="G436" s="10">
        <v>43005</v>
      </c>
      <c r="H436" s="13">
        <v>87.48</v>
      </c>
      <c r="I436" s="8" t="s">
        <v>15</v>
      </c>
      <c r="J436" s="8" t="s">
        <v>13</v>
      </c>
      <c r="K436" s="8" t="s">
        <v>780</v>
      </c>
      <c r="L436" s="8" t="s">
        <v>794</v>
      </c>
      <c r="M436" s="8" t="s">
        <v>782</v>
      </c>
      <c r="N436" s="8" t="s">
        <v>786</v>
      </c>
      <c r="O436" s="43">
        <v>43005</v>
      </c>
      <c r="P436" s="8">
        <f t="shared" si="13"/>
        <v>7</v>
      </c>
      <c r="Q436" s="14"/>
    </row>
    <row r="437" spans="1:17" hidden="1">
      <c r="A437" s="6">
        <v>434</v>
      </c>
      <c r="B437" s="12" t="str">
        <f t="shared" si="12"/>
        <v>07-0167-8046-8410-2000-0000-0017</v>
      </c>
      <c r="C437" s="12" t="s">
        <v>2142</v>
      </c>
      <c r="D437" s="16"/>
      <c r="E437" s="9" t="s">
        <v>2143</v>
      </c>
      <c r="F437" s="16" t="s">
        <v>273</v>
      </c>
      <c r="G437" s="10">
        <v>43005</v>
      </c>
      <c r="H437" s="13">
        <v>87.48</v>
      </c>
      <c r="I437" s="8" t="s">
        <v>15</v>
      </c>
      <c r="J437" s="8" t="s">
        <v>13</v>
      </c>
      <c r="K437" s="8" t="s">
        <v>780</v>
      </c>
      <c r="L437" s="8" t="s">
        <v>794</v>
      </c>
      <c r="M437" s="8" t="s">
        <v>782</v>
      </c>
      <c r="N437" s="8" t="s">
        <v>786</v>
      </c>
      <c r="O437" s="43">
        <v>43005</v>
      </c>
      <c r="P437" s="8">
        <f t="shared" si="13"/>
        <v>7</v>
      </c>
      <c r="Q437" s="14"/>
    </row>
    <row r="438" spans="1:17" hidden="1">
      <c r="A438" s="6">
        <v>435</v>
      </c>
      <c r="B438" s="12" t="str">
        <f t="shared" si="12"/>
        <v>07-0141-0043-1310-2000-0000-0012e0400r1113</v>
      </c>
      <c r="C438" s="12" t="s">
        <v>2144</v>
      </c>
      <c r="D438" s="16" t="s">
        <v>2145</v>
      </c>
      <c r="E438" s="9" t="s">
        <v>2146</v>
      </c>
      <c r="F438" s="16" t="s">
        <v>274</v>
      </c>
      <c r="G438" s="10">
        <v>42882</v>
      </c>
      <c r="H438" s="13">
        <v>59.36</v>
      </c>
      <c r="I438" s="8" t="s">
        <v>15</v>
      </c>
      <c r="J438" s="8" t="s">
        <v>16</v>
      </c>
      <c r="K438" s="8" t="s">
        <v>780</v>
      </c>
      <c r="L438" s="8" t="s">
        <v>794</v>
      </c>
      <c r="M438" s="8" t="s">
        <v>785</v>
      </c>
      <c r="N438" s="8" t="s">
        <v>786</v>
      </c>
      <c r="O438" s="43">
        <v>42882</v>
      </c>
      <c r="P438" s="8">
        <f t="shared" si="13"/>
        <v>8</v>
      </c>
      <c r="Q438" s="14"/>
    </row>
    <row r="439" spans="1:17" hidden="1">
      <c r="A439" s="6">
        <v>436</v>
      </c>
      <c r="B439" s="12" t="str">
        <f t="shared" si="12"/>
        <v>07-0167-8043-6210-2000-0000-0012e0680r7612</v>
      </c>
      <c r="C439" s="12" t="s">
        <v>2147</v>
      </c>
      <c r="D439" s="16" t="s">
        <v>2148</v>
      </c>
      <c r="E439" s="9" t="s">
        <v>2149</v>
      </c>
      <c r="F439" s="16" t="s">
        <v>275</v>
      </c>
      <c r="G439" s="10">
        <v>42831</v>
      </c>
      <c r="H439" s="13">
        <v>18.55</v>
      </c>
      <c r="I439" s="8" t="s">
        <v>15</v>
      </c>
      <c r="J439" s="8" t="s">
        <v>13</v>
      </c>
      <c r="K439" s="8" t="s">
        <v>780</v>
      </c>
      <c r="L439" s="8" t="s">
        <v>794</v>
      </c>
      <c r="M439" s="8" t="s">
        <v>782</v>
      </c>
      <c r="N439" s="8" t="s">
        <v>786</v>
      </c>
      <c r="O439" s="43">
        <v>42831</v>
      </c>
      <c r="P439" s="8">
        <f t="shared" si="13"/>
        <v>8</v>
      </c>
      <c r="Q439" s="14"/>
    </row>
    <row r="440" spans="1:17" hidden="1">
      <c r="A440" s="6">
        <v>437</v>
      </c>
      <c r="B440" s="12" t="str">
        <f t="shared" si="12"/>
        <v>07-0167-8040-7310-2000-0000-0019e0680n7713</v>
      </c>
      <c r="C440" s="12" t="s">
        <v>2150</v>
      </c>
      <c r="D440" s="16" t="s">
        <v>2151</v>
      </c>
      <c r="E440" s="9" t="s">
        <v>2152</v>
      </c>
      <c r="F440" s="16" t="s">
        <v>276</v>
      </c>
      <c r="G440" s="10">
        <v>42811</v>
      </c>
      <c r="H440" s="13">
        <v>36.305</v>
      </c>
      <c r="I440" s="8" t="s">
        <v>15</v>
      </c>
      <c r="J440" s="8" t="s">
        <v>13</v>
      </c>
      <c r="K440" s="8" t="s">
        <v>780</v>
      </c>
      <c r="L440" s="8" t="s">
        <v>794</v>
      </c>
      <c r="M440" s="8" t="s">
        <v>782</v>
      </c>
      <c r="N440" s="8" t="s">
        <v>786</v>
      </c>
      <c r="O440" s="43">
        <v>42811</v>
      </c>
      <c r="P440" s="8">
        <f t="shared" si="13"/>
        <v>8</v>
      </c>
      <c r="Q440" s="14"/>
    </row>
    <row r="441" spans="1:17" hidden="1">
      <c r="A441" s="6">
        <v>438</v>
      </c>
      <c r="B441" s="12" t="str">
        <f t="shared" si="12"/>
        <v>07-0141-0047-4310-2000-0000-0011e0400v1413</v>
      </c>
      <c r="C441" s="12" t="s">
        <v>2153</v>
      </c>
      <c r="D441" s="16" t="s">
        <v>2154</v>
      </c>
      <c r="E441" s="9" t="s">
        <v>2155</v>
      </c>
      <c r="F441" s="16" t="s">
        <v>277</v>
      </c>
      <c r="G441" s="10">
        <v>42887</v>
      </c>
      <c r="H441" s="13">
        <v>57.24</v>
      </c>
      <c r="I441" s="8" t="s">
        <v>15</v>
      </c>
      <c r="J441" s="8" t="s">
        <v>16</v>
      </c>
      <c r="K441" s="8" t="s">
        <v>780</v>
      </c>
      <c r="L441" s="8" t="s">
        <v>794</v>
      </c>
      <c r="M441" s="8" t="s">
        <v>785</v>
      </c>
      <c r="N441" s="8" t="s">
        <v>786</v>
      </c>
      <c r="O441" s="43">
        <v>42887</v>
      </c>
      <c r="P441" s="8">
        <f t="shared" si="13"/>
        <v>8</v>
      </c>
      <c r="Q441" s="14"/>
    </row>
    <row r="442" spans="1:17" hidden="1">
      <c r="A442" s="6">
        <v>439</v>
      </c>
      <c r="B442" s="12" t="str">
        <f t="shared" si="12"/>
        <v>07-0167-8043-4110-2000-0000-0017e0680r7411</v>
      </c>
      <c r="C442" s="12" t="s">
        <v>2156</v>
      </c>
      <c r="D442" s="16" t="s">
        <v>2157</v>
      </c>
      <c r="E442" s="9" t="s">
        <v>2158</v>
      </c>
      <c r="F442" s="16" t="s">
        <v>277</v>
      </c>
      <c r="G442" s="10">
        <v>43004</v>
      </c>
      <c r="H442" s="13">
        <v>85.86</v>
      </c>
      <c r="I442" s="8" t="s">
        <v>15</v>
      </c>
      <c r="J442" s="8" t="s">
        <v>13</v>
      </c>
      <c r="K442" s="8" t="s">
        <v>780</v>
      </c>
      <c r="L442" s="8" t="s">
        <v>794</v>
      </c>
      <c r="M442" s="8" t="s">
        <v>782</v>
      </c>
      <c r="N442" s="8" t="s">
        <v>786</v>
      </c>
      <c r="O442" s="43">
        <v>43004</v>
      </c>
      <c r="P442" s="8">
        <f t="shared" si="13"/>
        <v>7</v>
      </c>
      <c r="Q442" s="14"/>
    </row>
    <row r="443" spans="1:17" hidden="1">
      <c r="A443" s="6">
        <v>440</v>
      </c>
      <c r="B443" s="12" t="str">
        <f t="shared" si="12"/>
        <v>07-0167-8046-8710-2000-0000-0016e0680u7817</v>
      </c>
      <c r="C443" s="12" t="s">
        <v>2159</v>
      </c>
      <c r="D443" s="16" t="s">
        <v>2160</v>
      </c>
      <c r="E443" s="9" t="s">
        <v>2161</v>
      </c>
      <c r="F443" s="16" t="s">
        <v>277</v>
      </c>
      <c r="G443" s="10">
        <v>43005</v>
      </c>
      <c r="H443" s="13">
        <v>59.36</v>
      </c>
      <c r="I443" s="8" t="s">
        <v>15</v>
      </c>
      <c r="J443" s="8" t="s">
        <v>13</v>
      </c>
      <c r="K443" s="8" t="s">
        <v>780</v>
      </c>
      <c r="L443" s="8" t="s">
        <v>794</v>
      </c>
      <c r="M443" s="8" t="s">
        <v>782</v>
      </c>
      <c r="N443" s="8" t="s">
        <v>786</v>
      </c>
      <c r="O443" s="43">
        <v>43005</v>
      </c>
      <c r="P443" s="8">
        <f t="shared" si="13"/>
        <v>7</v>
      </c>
      <c r="Q443" s="14"/>
    </row>
    <row r="444" spans="1:17" hidden="1">
      <c r="A444" s="6">
        <v>441</v>
      </c>
      <c r="B444" s="12" t="str">
        <f t="shared" si="12"/>
        <v>07-0167-8225-6910-2000-0000-0017c2680t7619</v>
      </c>
      <c r="C444" s="12" t="s">
        <v>2162</v>
      </c>
      <c r="D444" s="16" t="s">
        <v>2163</v>
      </c>
      <c r="E444" s="9" t="s">
        <v>2164</v>
      </c>
      <c r="F444" s="16" t="s">
        <v>162</v>
      </c>
      <c r="G444" s="10">
        <v>43339</v>
      </c>
      <c r="H444" s="13">
        <v>60.48</v>
      </c>
      <c r="I444" s="8" t="s">
        <v>15</v>
      </c>
      <c r="J444" s="8" t="s">
        <v>13</v>
      </c>
      <c r="K444" s="8" t="s">
        <v>780</v>
      </c>
      <c r="L444" s="8" t="s">
        <v>794</v>
      </c>
      <c r="M444" s="8" t="s">
        <v>782</v>
      </c>
      <c r="N444" s="8" t="s">
        <v>786</v>
      </c>
      <c r="O444" s="43">
        <v>43339</v>
      </c>
      <c r="P444" s="8">
        <f t="shared" si="13"/>
        <v>7</v>
      </c>
      <c r="Q444" s="14"/>
    </row>
    <row r="445" spans="1:17" hidden="1">
      <c r="A445" s="6">
        <v>442</v>
      </c>
      <c r="B445" s="12" t="str">
        <f t="shared" si="12"/>
        <v>07-0167-8225-7110-2000-0000-0014c2680t7711</v>
      </c>
      <c r="C445" s="12" t="s">
        <v>2165</v>
      </c>
      <c r="D445" s="16" t="s">
        <v>2166</v>
      </c>
      <c r="E445" s="9" t="s">
        <v>2167</v>
      </c>
      <c r="F445" s="16" t="s">
        <v>41</v>
      </c>
      <c r="G445" s="10">
        <v>43339</v>
      </c>
      <c r="H445" s="13">
        <v>52.92</v>
      </c>
      <c r="I445" s="8" t="s">
        <v>15</v>
      </c>
      <c r="J445" s="8" t="s">
        <v>13</v>
      </c>
      <c r="K445" s="8" t="s">
        <v>780</v>
      </c>
      <c r="L445" s="8" t="s">
        <v>794</v>
      </c>
      <c r="M445" s="8" t="s">
        <v>782</v>
      </c>
      <c r="N445" s="8" t="s">
        <v>786</v>
      </c>
      <c r="O445" s="43">
        <v>43339</v>
      </c>
      <c r="P445" s="8">
        <f t="shared" si="13"/>
        <v>7</v>
      </c>
      <c r="Q445" s="14"/>
    </row>
    <row r="446" spans="1:17" hidden="1">
      <c r="A446" s="6">
        <v>443</v>
      </c>
      <c r="B446" s="12" t="str">
        <f t="shared" si="12"/>
        <v>07-0158-9236-2510-2000-0000-0012d2590u8215</v>
      </c>
      <c r="C446" s="12" t="s">
        <v>2168</v>
      </c>
      <c r="D446" s="16" t="s">
        <v>2169</v>
      </c>
      <c r="E446" s="9" t="s">
        <v>2170</v>
      </c>
      <c r="F446" s="16" t="s">
        <v>278</v>
      </c>
      <c r="G446" s="10">
        <v>42816</v>
      </c>
      <c r="H446" s="13">
        <v>67.84</v>
      </c>
      <c r="I446" s="8" t="s">
        <v>15</v>
      </c>
      <c r="J446" s="8" t="s">
        <v>13</v>
      </c>
      <c r="K446" s="8" t="s">
        <v>780</v>
      </c>
      <c r="L446" s="8" t="s">
        <v>794</v>
      </c>
      <c r="M446" s="8" t="s">
        <v>782</v>
      </c>
      <c r="N446" s="8" t="s">
        <v>786</v>
      </c>
      <c r="O446" s="43">
        <v>42816</v>
      </c>
      <c r="P446" s="8">
        <f t="shared" si="13"/>
        <v>8</v>
      </c>
      <c r="Q446" s="14"/>
    </row>
    <row r="447" spans="1:17" hidden="1">
      <c r="A447" s="6">
        <v>444</v>
      </c>
      <c r="B447" s="12" t="str">
        <f t="shared" si="12"/>
        <v>07-0158-9236-2610-2000-0000-0015d2590u8216</v>
      </c>
      <c r="C447" s="12" t="s">
        <v>2171</v>
      </c>
      <c r="D447" s="16" t="s">
        <v>2172</v>
      </c>
      <c r="E447" s="9" t="s">
        <v>2173</v>
      </c>
      <c r="F447" s="16" t="s">
        <v>278</v>
      </c>
      <c r="G447" s="10">
        <v>42816</v>
      </c>
      <c r="H447" s="13">
        <v>57.24</v>
      </c>
      <c r="I447" s="8" t="s">
        <v>15</v>
      </c>
      <c r="J447" s="8" t="s">
        <v>13</v>
      </c>
      <c r="K447" s="8" t="s">
        <v>780</v>
      </c>
      <c r="L447" s="8" t="s">
        <v>794</v>
      </c>
      <c r="M447" s="8" t="s">
        <v>782</v>
      </c>
      <c r="N447" s="8" t="s">
        <v>786</v>
      </c>
      <c r="O447" s="43">
        <v>42816</v>
      </c>
      <c r="P447" s="8">
        <f t="shared" si="13"/>
        <v>8</v>
      </c>
      <c r="Q447" s="14"/>
    </row>
    <row r="448" spans="1:17" hidden="1">
      <c r="A448" s="6">
        <v>445</v>
      </c>
      <c r="B448" s="12" t="str">
        <f t="shared" si="12"/>
        <v>07-0171-1283-9210-2000-0000-0015k2710r1912</v>
      </c>
      <c r="C448" s="12" t="s">
        <v>2174</v>
      </c>
      <c r="D448" s="16" t="s">
        <v>2175</v>
      </c>
      <c r="E448" s="9" t="s">
        <v>2176</v>
      </c>
      <c r="F448" s="16" t="s">
        <v>279</v>
      </c>
      <c r="G448" s="10">
        <v>42818</v>
      </c>
      <c r="H448" s="13">
        <v>11.66</v>
      </c>
      <c r="I448" s="8" t="s">
        <v>15</v>
      </c>
      <c r="J448" s="8" t="s">
        <v>75</v>
      </c>
      <c r="K448" s="8" t="s">
        <v>780</v>
      </c>
      <c r="L448" s="8" t="s">
        <v>794</v>
      </c>
      <c r="M448" s="8" t="s">
        <v>792</v>
      </c>
      <c r="N448" s="8" t="s">
        <v>786</v>
      </c>
      <c r="O448" s="43">
        <v>42818</v>
      </c>
      <c r="P448" s="8">
        <f t="shared" si="13"/>
        <v>8</v>
      </c>
      <c r="Q448" s="14"/>
    </row>
    <row r="449" spans="1:17" hidden="1">
      <c r="A449" s="6">
        <v>446</v>
      </c>
      <c r="B449" s="12" t="str">
        <f t="shared" si="12"/>
        <v>07-0171-1292-8510-2000-0000-0011m2710q1815</v>
      </c>
      <c r="C449" s="12" t="s">
        <v>2177</v>
      </c>
      <c r="D449" s="16" t="s">
        <v>2178</v>
      </c>
      <c r="E449" s="9" t="s">
        <v>2179</v>
      </c>
      <c r="F449" s="16" t="s">
        <v>2180</v>
      </c>
      <c r="G449" s="10">
        <v>42908</v>
      </c>
      <c r="H449" s="13">
        <v>33.39</v>
      </c>
      <c r="I449" s="8" t="s">
        <v>15</v>
      </c>
      <c r="J449" s="8" t="s">
        <v>75</v>
      </c>
      <c r="K449" s="8" t="s">
        <v>780</v>
      </c>
      <c r="L449" s="8" t="s">
        <v>794</v>
      </c>
      <c r="M449" s="8" t="s">
        <v>792</v>
      </c>
      <c r="N449" s="8" t="s">
        <v>786</v>
      </c>
      <c r="O449" s="43">
        <v>42908</v>
      </c>
      <c r="P449" s="8">
        <f t="shared" si="13"/>
        <v>8</v>
      </c>
      <c r="Q449" s="14"/>
    </row>
    <row r="450" spans="1:17" hidden="1">
      <c r="A450" s="6">
        <v>447</v>
      </c>
      <c r="B450" s="12" t="str">
        <f t="shared" si="12"/>
        <v>07-0171-1284-0810-2000-0000-0013k2710s1018</v>
      </c>
      <c r="C450" s="12" t="s">
        <v>2181</v>
      </c>
      <c r="D450" s="16" t="s">
        <v>2182</v>
      </c>
      <c r="E450" s="9" t="s">
        <v>2183</v>
      </c>
      <c r="F450" s="16" t="s">
        <v>280</v>
      </c>
      <c r="G450" s="10">
        <v>42825</v>
      </c>
      <c r="H450" s="13">
        <v>33.92</v>
      </c>
      <c r="I450" s="8" t="s">
        <v>15</v>
      </c>
      <c r="J450" s="8" t="s">
        <v>75</v>
      </c>
      <c r="K450" s="8" t="s">
        <v>780</v>
      </c>
      <c r="L450" s="8" t="s">
        <v>794</v>
      </c>
      <c r="M450" s="8" t="s">
        <v>792</v>
      </c>
      <c r="N450" s="8" t="s">
        <v>786</v>
      </c>
      <c r="O450" s="43">
        <v>42825</v>
      </c>
      <c r="P450" s="8">
        <f t="shared" si="13"/>
        <v>8</v>
      </c>
      <c r="Q450" s="14"/>
    </row>
    <row r="451" spans="1:17" hidden="1">
      <c r="A451" s="6">
        <v>448</v>
      </c>
      <c r="B451" s="12" t="str">
        <f t="shared" si="12"/>
        <v>07-0185-5004-0910-2000-0000-0015a0850s5019</v>
      </c>
      <c r="C451" s="12" t="s">
        <v>2184</v>
      </c>
      <c r="D451" s="16" t="s">
        <v>2185</v>
      </c>
      <c r="E451" s="9" t="s">
        <v>2186</v>
      </c>
      <c r="F451" s="16" t="s">
        <v>164</v>
      </c>
      <c r="G451" s="10">
        <v>43439</v>
      </c>
      <c r="H451" s="13">
        <v>77.760000000000005</v>
      </c>
      <c r="I451" s="8" t="s">
        <v>15</v>
      </c>
      <c r="J451" s="8" t="s">
        <v>75</v>
      </c>
      <c r="K451" s="8" t="s">
        <v>780</v>
      </c>
      <c r="L451" s="8" t="s">
        <v>788</v>
      </c>
      <c r="M451" s="8" t="s">
        <v>792</v>
      </c>
      <c r="N451" s="8" t="s">
        <v>786</v>
      </c>
      <c r="O451" s="43">
        <v>43439</v>
      </c>
      <c r="P451" s="8">
        <f t="shared" si="13"/>
        <v>6</v>
      </c>
      <c r="Q451" s="14"/>
    </row>
    <row r="452" spans="1:17" hidden="1">
      <c r="A452" s="6">
        <v>449</v>
      </c>
      <c r="B452" s="12" t="str">
        <f t="shared" si="12"/>
        <v>07-0185-5001-3510-2000-0000-0019a0850p5315</v>
      </c>
      <c r="C452" s="12" t="s">
        <v>2187</v>
      </c>
      <c r="D452" s="16" t="s">
        <v>2188</v>
      </c>
      <c r="E452" s="9" t="s">
        <v>2189</v>
      </c>
      <c r="F452" s="16" t="s">
        <v>164</v>
      </c>
      <c r="G452" s="10">
        <v>43439</v>
      </c>
      <c r="H452" s="13">
        <v>77.760000000000005</v>
      </c>
      <c r="I452" s="8" t="s">
        <v>15</v>
      </c>
      <c r="J452" s="8" t="s">
        <v>75</v>
      </c>
      <c r="K452" s="8" t="s">
        <v>780</v>
      </c>
      <c r="L452" s="8" t="s">
        <v>788</v>
      </c>
      <c r="M452" s="8" t="s">
        <v>792</v>
      </c>
      <c r="N452" s="8" t="s">
        <v>786</v>
      </c>
      <c r="O452" s="43">
        <v>43439</v>
      </c>
      <c r="P452" s="8">
        <f t="shared" si="13"/>
        <v>6</v>
      </c>
      <c r="Q452" s="14"/>
    </row>
    <row r="453" spans="1:17" hidden="1">
      <c r="A453" s="6">
        <v>450</v>
      </c>
      <c r="B453" s="12" t="str">
        <f t="shared" ref="B453:B516" si="14">C453&amp;D453</f>
        <v>07-0185-5001-3910-2000-0000-0011a0850p5319</v>
      </c>
      <c r="C453" s="12" t="s">
        <v>2190</v>
      </c>
      <c r="D453" s="16" t="s">
        <v>2191</v>
      </c>
      <c r="E453" s="9" t="s">
        <v>2192</v>
      </c>
      <c r="F453" s="16" t="s">
        <v>164</v>
      </c>
      <c r="G453" s="10">
        <v>43438</v>
      </c>
      <c r="H453" s="13">
        <v>61.02</v>
      </c>
      <c r="I453" s="8" t="s">
        <v>15</v>
      </c>
      <c r="J453" s="8" t="s">
        <v>75</v>
      </c>
      <c r="K453" s="8" t="s">
        <v>780</v>
      </c>
      <c r="L453" s="8" t="s">
        <v>788</v>
      </c>
      <c r="M453" s="8" t="s">
        <v>792</v>
      </c>
      <c r="N453" s="8" t="s">
        <v>786</v>
      </c>
      <c r="O453" s="43">
        <v>43438</v>
      </c>
      <c r="P453" s="8">
        <f t="shared" si="13"/>
        <v>6</v>
      </c>
      <c r="Q453" s="14"/>
    </row>
    <row r="454" spans="1:17" hidden="1">
      <c r="A454" s="6">
        <v>451</v>
      </c>
      <c r="B454" s="12" t="str">
        <f t="shared" si="14"/>
        <v>07-0185-5001-4110-2000-0000-0018a0850p5411</v>
      </c>
      <c r="C454" s="12" t="s">
        <v>2193</v>
      </c>
      <c r="D454" s="16" t="s">
        <v>2194</v>
      </c>
      <c r="E454" s="9" t="s">
        <v>2195</v>
      </c>
      <c r="F454" s="16" t="s">
        <v>164</v>
      </c>
      <c r="G454" s="10">
        <v>43438</v>
      </c>
      <c r="H454" s="13">
        <v>70.739999999999995</v>
      </c>
      <c r="I454" s="8" t="s">
        <v>15</v>
      </c>
      <c r="J454" s="8" t="s">
        <v>75</v>
      </c>
      <c r="K454" s="8" t="s">
        <v>780</v>
      </c>
      <c r="L454" s="8" t="s">
        <v>788</v>
      </c>
      <c r="M454" s="8" t="s">
        <v>792</v>
      </c>
      <c r="N454" s="8" t="s">
        <v>786</v>
      </c>
      <c r="O454" s="43">
        <v>43438</v>
      </c>
      <c r="P454" s="8">
        <f t="shared" ref="P454:P517" si="15">DATEDIF(O454,$B$1,"Y")</f>
        <v>6</v>
      </c>
      <c r="Q454" s="14"/>
    </row>
    <row r="455" spans="1:17" hidden="1">
      <c r="A455" s="6">
        <v>452</v>
      </c>
      <c r="B455" s="12" t="str">
        <f t="shared" si="14"/>
        <v>07-0185-5001-0710-2000-0000-0012a0850p5017</v>
      </c>
      <c r="C455" s="12" t="s">
        <v>2196</v>
      </c>
      <c r="D455" s="16" t="s">
        <v>2197</v>
      </c>
      <c r="E455" s="9" t="s">
        <v>2198</v>
      </c>
      <c r="F455" s="16" t="s">
        <v>164</v>
      </c>
      <c r="G455" s="10">
        <v>43403</v>
      </c>
      <c r="H455" s="13">
        <v>77.760000000000005</v>
      </c>
      <c r="I455" s="8" t="s">
        <v>15</v>
      </c>
      <c r="J455" s="8" t="s">
        <v>75</v>
      </c>
      <c r="K455" s="8" t="s">
        <v>780</v>
      </c>
      <c r="L455" s="8" t="s">
        <v>788</v>
      </c>
      <c r="M455" s="8" t="s">
        <v>792</v>
      </c>
      <c r="N455" s="8" t="s">
        <v>786</v>
      </c>
      <c r="O455" s="43">
        <v>43403</v>
      </c>
      <c r="P455" s="8">
        <f t="shared" si="15"/>
        <v>6</v>
      </c>
      <c r="Q455" s="14"/>
    </row>
    <row r="456" spans="1:17" hidden="1">
      <c r="A456" s="6">
        <v>453</v>
      </c>
      <c r="B456" s="12" t="str">
        <f t="shared" si="14"/>
        <v>07-0185-5016-7510-2000-0000-0015b0850u5715</v>
      </c>
      <c r="C456" s="12" t="s">
        <v>2199</v>
      </c>
      <c r="D456" s="16" t="s">
        <v>2200</v>
      </c>
      <c r="E456" s="9" t="s">
        <v>2201</v>
      </c>
      <c r="F456" s="16" t="s">
        <v>164</v>
      </c>
      <c r="G456" s="10">
        <v>43237</v>
      </c>
      <c r="H456" s="13">
        <v>77.760000000000005</v>
      </c>
      <c r="I456" s="8" t="s">
        <v>15</v>
      </c>
      <c r="J456" s="8" t="s">
        <v>75</v>
      </c>
      <c r="K456" s="8" t="s">
        <v>780</v>
      </c>
      <c r="L456" s="8" t="s">
        <v>794</v>
      </c>
      <c r="M456" s="8" t="s">
        <v>792</v>
      </c>
      <c r="N456" s="8" t="s">
        <v>786</v>
      </c>
      <c r="O456" s="43">
        <v>43237</v>
      </c>
      <c r="P456" s="8">
        <f t="shared" si="15"/>
        <v>7</v>
      </c>
      <c r="Q456" s="14"/>
    </row>
    <row r="457" spans="1:17" hidden="1">
      <c r="A457" s="6">
        <v>454</v>
      </c>
      <c r="B457" s="12" t="str">
        <f t="shared" si="14"/>
        <v>07-0185-5016-9110-2000-0000-0015b0850u5911</v>
      </c>
      <c r="C457" s="12" t="s">
        <v>2202</v>
      </c>
      <c r="D457" s="16" t="s">
        <v>2203</v>
      </c>
      <c r="E457" s="9" t="s">
        <v>2204</v>
      </c>
      <c r="F457" s="16" t="s">
        <v>164</v>
      </c>
      <c r="G457" s="10">
        <v>43246</v>
      </c>
      <c r="H457" s="13">
        <v>77.760000000000005</v>
      </c>
      <c r="I457" s="8" t="s">
        <v>15</v>
      </c>
      <c r="J457" s="8" t="s">
        <v>75</v>
      </c>
      <c r="K457" s="8" t="s">
        <v>780</v>
      </c>
      <c r="L457" s="8" t="s">
        <v>794</v>
      </c>
      <c r="M457" s="8" t="s">
        <v>792</v>
      </c>
      <c r="N457" s="8" t="s">
        <v>786</v>
      </c>
      <c r="O457" s="43">
        <v>43246</v>
      </c>
      <c r="P457" s="8">
        <f t="shared" si="15"/>
        <v>7</v>
      </c>
      <c r="Q457" s="14"/>
    </row>
    <row r="458" spans="1:17" hidden="1">
      <c r="A458" s="6">
        <v>455</v>
      </c>
      <c r="B458" s="12" t="str">
        <f t="shared" si="14"/>
        <v>07-0171-1284-4610-2000-0000-0011k2710s1416</v>
      </c>
      <c r="C458" s="12" t="s">
        <v>2205</v>
      </c>
      <c r="D458" s="16" t="s">
        <v>2206</v>
      </c>
      <c r="E458" s="9" t="s">
        <v>2207</v>
      </c>
      <c r="F458" s="16" t="s">
        <v>281</v>
      </c>
      <c r="G458" s="10">
        <v>42812</v>
      </c>
      <c r="H458" s="13">
        <v>16.164999999999999</v>
      </c>
      <c r="I458" s="8" t="s">
        <v>15</v>
      </c>
      <c r="J458" s="8" t="s">
        <v>75</v>
      </c>
      <c r="K458" s="8" t="s">
        <v>780</v>
      </c>
      <c r="L458" s="8" t="s">
        <v>794</v>
      </c>
      <c r="M458" s="8" t="s">
        <v>792</v>
      </c>
      <c r="N458" s="8" t="s">
        <v>786</v>
      </c>
      <c r="O458" s="43">
        <v>42812</v>
      </c>
      <c r="P458" s="8">
        <f t="shared" si="15"/>
        <v>8</v>
      </c>
      <c r="Q458" s="14"/>
    </row>
    <row r="459" spans="1:17" hidden="1">
      <c r="A459" s="6">
        <v>456</v>
      </c>
      <c r="B459" s="12" t="str">
        <f t="shared" si="14"/>
        <v>07-0158-9238-0210-2000-0000-0019d2590w8012</v>
      </c>
      <c r="C459" s="12" t="s">
        <v>2208</v>
      </c>
      <c r="D459" s="16" t="s">
        <v>2209</v>
      </c>
      <c r="E459" s="9" t="s">
        <v>2210</v>
      </c>
      <c r="F459" s="16" t="s">
        <v>282</v>
      </c>
      <c r="G459" s="10">
        <v>43141</v>
      </c>
      <c r="H459" s="13">
        <v>60.48</v>
      </c>
      <c r="I459" s="8" t="s">
        <v>15</v>
      </c>
      <c r="J459" s="8" t="s">
        <v>13</v>
      </c>
      <c r="K459" s="8" t="s">
        <v>780</v>
      </c>
      <c r="L459" s="8" t="s">
        <v>794</v>
      </c>
      <c r="M459" s="8" t="s">
        <v>782</v>
      </c>
      <c r="N459" s="8" t="s">
        <v>786</v>
      </c>
      <c r="O459" s="43">
        <v>43141</v>
      </c>
      <c r="P459" s="8">
        <f t="shared" si="15"/>
        <v>7</v>
      </c>
      <c r="Q459" s="14"/>
    </row>
    <row r="460" spans="1:17" hidden="1">
      <c r="A460" s="6">
        <v>457</v>
      </c>
      <c r="B460" s="12" t="str">
        <f t="shared" si="14"/>
        <v>07-1267-7734-6510-2000-0000-0017d7671s7625</v>
      </c>
      <c r="C460" s="12" t="s">
        <v>2211</v>
      </c>
      <c r="D460" s="16" t="s">
        <v>2212</v>
      </c>
      <c r="E460" s="9" t="s">
        <v>2213</v>
      </c>
      <c r="F460" s="16" t="s">
        <v>162</v>
      </c>
      <c r="G460" s="10">
        <v>42636</v>
      </c>
      <c r="H460" s="13">
        <v>133.56</v>
      </c>
      <c r="I460" s="8" t="s">
        <v>12</v>
      </c>
      <c r="J460" s="8" t="s">
        <v>13</v>
      </c>
      <c r="K460" s="8" t="s">
        <v>780</v>
      </c>
      <c r="L460" s="8" t="s">
        <v>788</v>
      </c>
      <c r="M460" s="8" t="s">
        <v>782</v>
      </c>
      <c r="N460" s="8" t="s">
        <v>783</v>
      </c>
      <c r="O460" s="43">
        <v>42636</v>
      </c>
      <c r="P460" s="8">
        <f t="shared" si="15"/>
        <v>8</v>
      </c>
      <c r="Q460" s="14"/>
    </row>
    <row r="461" spans="1:17" hidden="1">
      <c r="A461" s="6">
        <v>458</v>
      </c>
      <c r="B461" s="12" t="str">
        <f t="shared" si="14"/>
        <v>07-0158-9200-1510-2000-0000-0016a2590n8115</v>
      </c>
      <c r="C461" s="12" t="s">
        <v>2214</v>
      </c>
      <c r="D461" s="16" t="s">
        <v>2215</v>
      </c>
      <c r="E461" s="9" t="s">
        <v>2216</v>
      </c>
      <c r="F461" s="16" t="s">
        <v>283</v>
      </c>
      <c r="G461" s="10">
        <v>43524</v>
      </c>
      <c r="H461" s="13">
        <v>60.48</v>
      </c>
      <c r="I461" s="8" t="s">
        <v>15</v>
      </c>
      <c r="J461" s="8" t="s">
        <v>13</v>
      </c>
      <c r="K461" s="8" t="s">
        <v>780</v>
      </c>
      <c r="L461" s="8" t="s">
        <v>794</v>
      </c>
      <c r="M461" s="8" t="s">
        <v>782</v>
      </c>
      <c r="N461" s="8" t="s">
        <v>786</v>
      </c>
      <c r="O461" s="43">
        <v>43524</v>
      </c>
      <c r="P461" s="8">
        <f t="shared" si="15"/>
        <v>6</v>
      </c>
      <c r="Q461" s="14"/>
    </row>
    <row r="462" spans="1:17" hidden="1">
      <c r="A462" s="6">
        <v>459</v>
      </c>
      <c r="B462" s="12" t="str">
        <f t="shared" si="14"/>
        <v>07-0130-5032-6510-2000-0000-0012d0350q0615</v>
      </c>
      <c r="C462" s="12" t="s">
        <v>2217</v>
      </c>
      <c r="D462" s="16" t="s">
        <v>2218</v>
      </c>
      <c r="E462" s="9" t="s">
        <v>2219</v>
      </c>
      <c r="F462" s="16" t="s">
        <v>284</v>
      </c>
      <c r="G462" s="10">
        <v>43377</v>
      </c>
      <c r="H462" s="13">
        <v>59.36</v>
      </c>
      <c r="I462" s="8" t="s">
        <v>15</v>
      </c>
      <c r="J462" s="8" t="s">
        <v>16</v>
      </c>
      <c r="K462" s="8" t="s">
        <v>780</v>
      </c>
      <c r="L462" s="8" t="s">
        <v>794</v>
      </c>
      <c r="M462" s="8" t="s">
        <v>785</v>
      </c>
      <c r="N462" s="8" t="s">
        <v>786</v>
      </c>
      <c r="O462" s="43">
        <v>43377</v>
      </c>
      <c r="P462" s="8">
        <f t="shared" si="15"/>
        <v>6</v>
      </c>
      <c r="Q462" s="14"/>
    </row>
    <row r="463" spans="1:17" hidden="1">
      <c r="A463" s="6">
        <v>460</v>
      </c>
      <c r="B463" s="12" t="str">
        <f t="shared" si="14"/>
        <v>07-0165-0794-8710-2000-0000-0012m7600s5817</v>
      </c>
      <c r="C463" s="12" t="s">
        <v>2220</v>
      </c>
      <c r="D463" s="16" t="s">
        <v>2221</v>
      </c>
      <c r="E463" s="9" t="s">
        <v>2222</v>
      </c>
      <c r="F463" s="16" t="s">
        <v>285</v>
      </c>
      <c r="G463" s="10">
        <v>43038</v>
      </c>
      <c r="H463" s="13">
        <v>27.56</v>
      </c>
      <c r="I463" s="8" t="s">
        <v>15</v>
      </c>
      <c r="J463" s="8" t="s">
        <v>13</v>
      </c>
      <c r="K463" s="8" t="s">
        <v>780</v>
      </c>
      <c r="L463" s="8" t="s">
        <v>794</v>
      </c>
      <c r="M463" s="8" t="s">
        <v>782</v>
      </c>
      <c r="N463" s="8" t="s">
        <v>786</v>
      </c>
      <c r="O463" s="43">
        <v>43038</v>
      </c>
      <c r="P463" s="8">
        <f t="shared" si="15"/>
        <v>7</v>
      </c>
      <c r="Q463" s="14"/>
    </row>
    <row r="464" spans="1:17" hidden="1">
      <c r="A464" s="6">
        <v>461</v>
      </c>
      <c r="B464" s="12" t="str">
        <f t="shared" si="14"/>
        <v>07-0140-8289-9310-2000-0000-0015k2480x0913</v>
      </c>
      <c r="C464" s="12" t="s">
        <v>2223</v>
      </c>
      <c r="D464" s="16" t="s">
        <v>2224</v>
      </c>
      <c r="E464" s="9" t="s">
        <v>2225</v>
      </c>
      <c r="F464" s="16" t="s">
        <v>286</v>
      </c>
      <c r="G464" s="10">
        <v>42830</v>
      </c>
      <c r="H464" s="13">
        <v>23.32</v>
      </c>
      <c r="I464" s="8" t="s">
        <v>15</v>
      </c>
      <c r="J464" s="8" t="s">
        <v>16</v>
      </c>
      <c r="K464" s="8" t="s">
        <v>780</v>
      </c>
      <c r="L464" s="8" t="s">
        <v>794</v>
      </c>
      <c r="M464" s="8" t="s">
        <v>785</v>
      </c>
      <c r="N464" s="8" t="s">
        <v>786</v>
      </c>
      <c r="O464" s="43">
        <v>42830</v>
      </c>
      <c r="P464" s="8">
        <f t="shared" si="15"/>
        <v>8</v>
      </c>
      <c r="Q464" s="14"/>
    </row>
    <row r="465" spans="1:17" hidden="1">
      <c r="A465" s="6">
        <v>462</v>
      </c>
      <c r="B465" s="12" t="str">
        <f t="shared" si="14"/>
        <v>07-0130-5051-9210-2000-0000-0011f0350p0912</v>
      </c>
      <c r="C465" s="12" t="s">
        <v>2226</v>
      </c>
      <c r="D465" s="16" t="s">
        <v>2227</v>
      </c>
      <c r="E465" s="9" t="s">
        <v>2228</v>
      </c>
      <c r="F465" s="16" t="s">
        <v>287</v>
      </c>
      <c r="G465" s="10">
        <v>42892</v>
      </c>
      <c r="H465" s="13">
        <v>76.319999999999993</v>
      </c>
      <c r="I465" s="8" t="s">
        <v>15</v>
      </c>
      <c r="J465" s="8" t="s">
        <v>16</v>
      </c>
      <c r="K465" s="8" t="s">
        <v>780</v>
      </c>
      <c r="L465" s="8" t="s">
        <v>794</v>
      </c>
      <c r="M465" s="8" t="s">
        <v>785</v>
      </c>
      <c r="N465" s="8" t="s">
        <v>786</v>
      </c>
      <c r="O465" s="43">
        <v>42892</v>
      </c>
      <c r="P465" s="8">
        <f t="shared" si="15"/>
        <v>8</v>
      </c>
      <c r="Q465" s="14"/>
    </row>
    <row r="466" spans="1:17" hidden="1">
      <c r="A466" s="6">
        <v>463</v>
      </c>
      <c r="B466" s="12" t="str">
        <f t="shared" si="14"/>
        <v>07-0130-5054-0610-2000-0000-0011f0350s0016</v>
      </c>
      <c r="C466" s="12" t="s">
        <v>2229</v>
      </c>
      <c r="D466" s="16" t="s">
        <v>2230</v>
      </c>
      <c r="E466" s="9" t="s">
        <v>2231</v>
      </c>
      <c r="F466" s="16" t="s">
        <v>288</v>
      </c>
      <c r="G466" s="10">
        <v>43138</v>
      </c>
      <c r="H466" s="13">
        <v>60.48</v>
      </c>
      <c r="I466" s="8" t="s">
        <v>15</v>
      </c>
      <c r="J466" s="8" t="s">
        <v>16</v>
      </c>
      <c r="K466" s="8" t="s">
        <v>780</v>
      </c>
      <c r="L466" s="8" t="s">
        <v>794</v>
      </c>
      <c r="M466" s="8" t="s">
        <v>785</v>
      </c>
      <c r="N466" s="8" t="s">
        <v>786</v>
      </c>
      <c r="O466" s="43">
        <v>43138</v>
      </c>
      <c r="P466" s="8">
        <f t="shared" si="15"/>
        <v>7</v>
      </c>
      <c r="Q466" s="14"/>
    </row>
    <row r="467" spans="1:17" hidden="1">
      <c r="A467" s="6">
        <v>464</v>
      </c>
      <c r="B467" s="12" t="str">
        <f t="shared" si="14"/>
        <v>07-0146-0745-5310-2000-0000-0014e7400t6513</v>
      </c>
      <c r="C467" s="12" t="s">
        <v>2232</v>
      </c>
      <c r="D467" s="16" t="s">
        <v>2233</v>
      </c>
      <c r="E467" s="9" t="s">
        <v>2234</v>
      </c>
      <c r="F467" s="16" t="s">
        <v>289</v>
      </c>
      <c r="G467" s="10">
        <v>43199</v>
      </c>
      <c r="H467" s="13">
        <v>59.36</v>
      </c>
      <c r="I467" s="8" t="s">
        <v>15</v>
      </c>
      <c r="J467" s="8" t="s">
        <v>16</v>
      </c>
      <c r="K467" s="8" t="s">
        <v>780</v>
      </c>
      <c r="L467" s="8" t="s">
        <v>794</v>
      </c>
      <c r="M467" s="8" t="s">
        <v>785</v>
      </c>
      <c r="N467" s="8" t="s">
        <v>786</v>
      </c>
      <c r="O467" s="43">
        <v>43199</v>
      </c>
      <c r="P467" s="8">
        <f t="shared" si="15"/>
        <v>7</v>
      </c>
      <c r="Q467" s="14"/>
    </row>
    <row r="468" spans="1:17" hidden="1">
      <c r="A468" s="6">
        <v>465</v>
      </c>
      <c r="B468" s="12" t="str">
        <f t="shared" si="14"/>
        <v>07-0167-8054-3720-2000-0000-0015f0680s7317</v>
      </c>
      <c r="C468" s="12" t="s">
        <v>2235</v>
      </c>
      <c r="D468" s="16" t="s">
        <v>2236</v>
      </c>
      <c r="E468" s="9" t="s">
        <v>2237</v>
      </c>
      <c r="F468" s="16" t="s">
        <v>2238</v>
      </c>
      <c r="G468" s="10">
        <v>43028</v>
      </c>
      <c r="H468" s="13">
        <v>59.36</v>
      </c>
      <c r="I468" s="8" t="s">
        <v>15</v>
      </c>
      <c r="J468" s="8" t="s">
        <v>13</v>
      </c>
      <c r="K468" s="8" t="s">
        <v>780</v>
      </c>
      <c r="L468" s="8" t="s">
        <v>794</v>
      </c>
      <c r="M468" s="8" t="s">
        <v>782</v>
      </c>
      <c r="N468" s="8" t="s">
        <v>786</v>
      </c>
      <c r="O468" s="43">
        <v>43028</v>
      </c>
      <c r="P468" s="8">
        <f t="shared" si="15"/>
        <v>7</v>
      </c>
      <c r="Q468" s="14"/>
    </row>
    <row r="469" spans="1:17" hidden="1">
      <c r="A469" s="6">
        <v>466</v>
      </c>
      <c r="B469" s="12" t="str">
        <f t="shared" si="14"/>
        <v>07-0167-8055-4710-2000-0000-0010f0680t7417</v>
      </c>
      <c r="C469" s="12" t="s">
        <v>2239</v>
      </c>
      <c r="D469" s="16" t="s">
        <v>2240</v>
      </c>
      <c r="E469" s="9" t="s">
        <v>2241</v>
      </c>
      <c r="F469" s="16" t="s">
        <v>290</v>
      </c>
      <c r="G469" s="10">
        <v>43150</v>
      </c>
      <c r="H469" s="13">
        <v>40.5</v>
      </c>
      <c r="I469" s="8" t="s">
        <v>15</v>
      </c>
      <c r="J469" s="8" t="s">
        <v>13</v>
      </c>
      <c r="K469" s="8" t="s">
        <v>780</v>
      </c>
      <c r="L469" s="8" t="s">
        <v>794</v>
      </c>
      <c r="M469" s="8" t="s">
        <v>782</v>
      </c>
      <c r="N469" s="8" t="s">
        <v>786</v>
      </c>
      <c r="O469" s="43">
        <v>43150</v>
      </c>
      <c r="P469" s="8">
        <f t="shared" si="15"/>
        <v>7</v>
      </c>
      <c r="Q469" s="14"/>
    </row>
    <row r="470" spans="1:17" hidden="1">
      <c r="A470" s="6">
        <v>467</v>
      </c>
      <c r="B470" s="12" t="str">
        <f t="shared" si="14"/>
        <v>07-0156-2160-7710-2000-0000-0012g1520n6717</v>
      </c>
      <c r="C470" s="12" t="s">
        <v>2242</v>
      </c>
      <c r="D470" s="16" t="s">
        <v>2243</v>
      </c>
      <c r="E470" s="9" t="s">
        <v>2244</v>
      </c>
      <c r="F470" s="16" t="s">
        <v>2245</v>
      </c>
      <c r="G470" s="10">
        <v>43140</v>
      </c>
      <c r="H470" s="13">
        <v>87.48</v>
      </c>
      <c r="I470" s="8" t="s">
        <v>15</v>
      </c>
      <c r="J470" s="8" t="s">
        <v>13</v>
      </c>
      <c r="K470" s="8" t="s">
        <v>780</v>
      </c>
      <c r="L470" s="8" t="s">
        <v>794</v>
      </c>
      <c r="M470" s="8" t="s">
        <v>782</v>
      </c>
      <c r="N470" s="8" t="s">
        <v>786</v>
      </c>
      <c r="O470" s="43">
        <v>43140</v>
      </c>
      <c r="P470" s="8">
        <f t="shared" si="15"/>
        <v>7</v>
      </c>
      <c r="Q470" s="14"/>
    </row>
    <row r="471" spans="1:17" hidden="1">
      <c r="A471" s="6">
        <v>468</v>
      </c>
      <c r="B471" s="12" t="str">
        <f t="shared" si="14"/>
        <v>07-0167-8055-5110-2000-0000-0013</v>
      </c>
      <c r="C471" s="12" t="s">
        <v>2246</v>
      </c>
      <c r="D471" s="16"/>
      <c r="E471" s="9" t="s">
        <v>2247</v>
      </c>
      <c r="F471" s="16" t="s">
        <v>291</v>
      </c>
      <c r="G471" s="10">
        <v>43150</v>
      </c>
      <c r="H471" s="13">
        <v>60.48</v>
      </c>
      <c r="I471" s="8" t="s">
        <v>15</v>
      </c>
      <c r="J471" s="8" t="s">
        <v>13</v>
      </c>
      <c r="K471" s="8" t="s">
        <v>780</v>
      </c>
      <c r="L471" s="8" t="s">
        <v>794</v>
      </c>
      <c r="M471" s="8" t="s">
        <v>782</v>
      </c>
      <c r="N471" s="8" t="s">
        <v>786</v>
      </c>
      <c r="O471" s="43">
        <v>43150</v>
      </c>
      <c r="P471" s="8">
        <f t="shared" si="15"/>
        <v>7</v>
      </c>
      <c r="Q471" s="14"/>
    </row>
    <row r="472" spans="1:17" hidden="1">
      <c r="A472" s="6">
        <v>469</v>
      </c>
      <c r="B472" s="12" t="str">
        <f t="shared" si="14"/>
        <v>07-0167-8041-5910-2000-0000-0014e0680p7519</v>
      </c>
      <c r="C472" s="12" t="s">
        <v>2248</v>
      </c>
      <c r="D472" s="16" t="s">
        <v>2249</v>
      </c>
      <c r="E472" s="9" t="s">
        <v>2250</v>
      </c>
      <c r="F472" s="16" t="s">
        <v>41</v>
      </c>
      <c r="G472" s="10">
        <v>42864</v>
      </c>
      <c r="H472" s="13">
        <v>85.86</v>
      </c>
      <c r="I472" s="8" t="s">
        <v>15</v>
      </c>
      <c r="J472" s="8" t="s">
        <v>13</v>
      </c>
      <c r="K472" s="8" t="s">
        <v>780</v>
      </c>
      <c r="L472" s="8" t="s">
        <v>794</v>
      </c>
      <c r="M472" s="8" t="s">
        <v>782</v>
      </c>
      <c r="N472" s="8" t="s">
        <v>786</v>
      </c>
      <c r="O472" s="43">
        <v>42864</v>
      </c>
      <c r="P472" s="8">
        <f t="shared" si="15"/>
        <v>8</v>
      </c>
      <c r="Q472" s="14"/>
    </row>
    <row r="473" spans="1:17" hidden="1">
      <c r="A473" s="6">
        <v>470</v>
      </c>
      <c r="B473" s="12" t="str">
        <f t="shared" si="14"/>
        <v/>
      </c>
      <c r="C473" s="12"/>
      <c r="D473" s="16"/>
      <c r="E473" s="9" t="s">
        <v>2251</v>
      </c>
      <c r="F473" s="16" t="s">
        <v>211</v>
      </c>
      <c r="G473" s="10">
        <v>42788</v>
      </c>
      <c r="H473" s="13">
        <v>6.36</v>
      </c>
      <c r="I473" s="8" t="s">
        <v>15</v>
      </c>
      <c r="J473" s="8" t="s">
        <v>13</v>
      </c>
      <c r="K473" s="8">
        <v>0</v>
      </c>
      <c r="L473" s="8" t="s">
        <v>794</v>
      </c>
      <c r="M473" s="8" t="s">
        <v>782</v>
      </c>
      <c r="N473" s="8" t="s">
        <v>786</v>
      </c>
      <c r="O473" s="43">
        <v>42788</v>
      </c>
      <c r="P473" s="8">
        <f t="shared" si="15"/>
        <v>8</v>
      </c>
      <c r="Q473" s="14"/>
    </row>
    <row r="474" spans="1:17" hidden="1">
      <c r="A474" s="6">
        <v>471</v>
      </c>
      <c r="B474" s="12" t="str">
        <f t="shared" si="14"/>
        <v>07-0162-3140-3320-2000-0000-0015e1630n2313</v>
      </c>
      <c r="C474" s="12" t="s">
        <v>2252</v>
      </c>
      <c r="D474" s="16" t="s">
        <v>2253</v>
      </c>
      <c r="E474" s="9" t="s">
        <v>2254</v>
      </c>
      <c r="F474" s="16" t="s">
        <v>162</v>
      </c>
      <c r="G474" s="10">
        <v>43173</v>
      </c>
      <c r="H474" s="13">
        <v>87.48</v>
      </c>
      <c r="I474" s="8" t="s">
        <v>15</v>
      </c>
      <c r="J474" s="8" t="s">
        <v>13</v>
      </c>
      <c r="K474" s="8" t="s">
        <v>780</v>
      </c>
      <c r="L474" s="8" t="s">
        <v>796</v>
      </c>
      <c r="M474" s="8" t="s">
        <v>782</v>
      </c>
      <c r="N474" s="8" t="s">
        <v>786</v>
      </c>
      <c r="O474" s="43">
        <v>43173</v>
      </c>
      <c r="P474" s="8">
        <f t="shared" si="15"/>
        <v>7</v>
      </c>
      <c r="Q474" s="14"/>
    </row>
    <row r="475" spans="1:17" hidden="1">
      <c r="A475" s="6">
        <v>472</v>
      </c>
      <c r="B475" s="12" t="str">
        <f t="shared" si="14"/>
        <v>07-0162-3140-2010-2000-0000-0010e1630n2210</v>
      </c>
      <c r="C475" s="12" t="s">
        <v>2255</v>
      </c>
      <c r="D475" s="16" t="s">
        <v>2256</v>
      </c>
      <c r="E475" s="9" t="s">
        <v>2257</v>
      </c>
      <c r="F475" s="16" t="s">
        <v>41</v>
      </c>
      <c r="G475" s="10">
        <v>43173</v>
      </c>
      <c r="H475" s="13">
        <v>87.48</v>
      </c>
      <c r="I475" s="8" t="s">
        <v>15</v>
      </c>
      <c r="J475" s="8" t="s">
        <v>13</v>
      </c>
      <c r="K475" s="8" t="s">
        <v>780</v>
      </c>
      <c r="L475" s="8" t="s">
        <v>796</v>
      </c>
      <c r="M475" s="8" t="s">
        <v>782</v>
      </c>
      <c r="N475" s="8" t="s">
        <v>786</v>
      </c>
      <c r="O475" s="43">
        <v>43173</v>
      </c>
      <c r="P475" s="8">
        <f t="shared" si="15"/>
        <v>7</v>
      </c>
      <c r="Q475" s="14"/>
    </row>
    <row r="476" spans="1:17" hidden="1">
      <c r="A476" s="6">
        <v>473</v>
      </c>
      <c r="B476" s="12" t="str">
        <f t="shared" si="14"/>
        <v>07-0162-3140-3210-2000-0000-0017e1630n2312</v>
      </c>
      <c r="C476" s="12" t="s">
        <v>2258</v>
      </c>
      <c r="D476" s="16" t="s">
        <v>2259</v>
      </c>
      <c r="E476" s="9" t="s">
        <v>2260</v>
      </c>
      <c r="F476" s="16" t="s">
        <v>292</v>
      </c>
      <c r="G476" s="10">
        <v>43173</v>
      </c>
      <c r="H476" s="13">
        <v>87.48</v>
      </c>
      <c r="I476" s="8" t="s">
        <v>15</v>
      </c>
      <c r="J476" s="8" t="s">
        <v>13</v>
      </c>
      <c r="K476" s="8" t="s">
        <v>780</v>
      </c>
      <c r="L476" s="8" t="s">
        <v>796</v>
      </c>
      <c r="M476" s="8" t="s">
        <v>782</v>
      </c>
      <c r="N476" s="8" t="s">
        <v>786</v>
      </c>
      <c r="O476" s="43">
        <v>43173</v>
      </c>
      <c r="P476" s="8">
        <f t="shared" si="15"/>
        <v>7</v>
      </c>
      <c r="Q476" s="14"/>
    </row>
    <row r="477" spans="1:17" hidden="1">
      <c r="A477" s="6">
        <v>474</v>
      </c>
      <c r="B477" s="12" t="str">
        <f t="shared" si="14"/>
        <v>07-0185-5003-3110-2000-0000-0015a0850r5311</v>
      </c>
      <c r="C477" s="12" t="s">
        <v>2261</v>
      </c>
      <c r="D477" s="16" t="s">
        <v>2262</v>
      </c>
      <c r="E477" s="9" t="s">
        <v>2263</v>
      </c>
      <c r="F477" s="16" t="s">
        <v>164</v>
      </c>
      <c r="G477" s="10">
        <v>43439</v>
      </c>
      <c r="H477" s="13">
        <v>77.760000000000005</v>
      </c>
      <c r="I477" s="8" t="s">
        <v>15</v>
      </c>
      <c r="J477" s="8" t="s">
        <v>75</v>
      </c>
      <c r="K477" s="8" t="s">
        <v>780</v>
      </c>
      <c r="L477" s="8" t="s">
        <v>788</v>
      </c>
      <c r="M477" s="8" t="s">
        <v>792</v>
      </c>
      <c r="N477" s="8" t="s">
        <v>786</v>
      </c>
      <c r="O477" s="43">
        <v>43439</v>
      </c>
      <c r="P477" s="8">
        <f t="shared" si="15"/>
        <v>6</v>
      </c>
      <c r="Q477" s="14"/>
    </row>
    <row r="478" spans="1:17" hidden="1">
      <c r="A478" s="6">
        <v>475</v>
      </c>
      <c r="B478" s="12" t="str">
        <f t="shared" si="14"/>
        <v>07-0171-1295-0110-2000-0000-0018m2710t1011</v>
      </c>
      <c r="C478" s="12" t="s">
        <v>2264</v>
      </c>
      <c r="D478" s="16" t="s">
        <v>2265</v>
      </c>
      <c r="E478" s="9" t="s">
        <v>2266</v>
      </c>
      <c r="F478" s="16" t="s">
        <v>293</v>
      </c>
      <c r="G478" s="10">
        <v>42881</v>
      </c>
      <c r="H478" s="13">
        <v>71.02</v>
      </c>
      <c r="I478" s="8" t="s">
        <v>15</v>
      </c>
      <c r="J478" s="8" t="s">
        <v>75</v>
      </c>
      <c r="K478" s="8" t="s">
        <v>780</v>
      </c>
      <c r="L478" s="8" t="s">
        <v>794</v>
      </c>
      <c r="M478" s="8" t="s">
        <v>792</v>
      </c>
      <c r="N478" s="8" t="s">
        <v>786</v>
      </c>
      <c r="O478" s="43">
        <v>42881</v>
      </c>
      <c r="P478" s="8">
        <f t="shared" si="15"/>
        <v>8</v>
      </c>
      <c r="Q478" s="14"/>
    </row>
    <row r="479" spans="1:17" hidden="1">
      <c r="A479" s="6">
        <v>476</v>
      </c>
      <c r="B479" s="12" t="str">
        <f t="shared" si="14"/>
        <v>07-0171-1294-8410-2000-0000-0016m2710s1814</v>
      </c>
      <c r="C479" s="12" t="s">
        <v>2267</v>
      </c>
      <c r="D479" s="16" t="s">
        <v>2268</v>
      </c>
      <c r="E479" s="9" t="s">
        <v>2269</v>
      </c>
      <c r="F479" s="16" t="s">
        <v>294</v>
      </c>
      <c r="G479" s="10">
        <v>42887</v>
      </c>
      <c r="H479" s="13">
        <v>41.34</v>
      </c>
      <c r="I479" s="8" t="s">
        <v>15</v>
      </c>
      <c r="J479" s="8" t="s">
        <v>75</v>
      </c>
      <c r="K479" s="8" t="s">
        <v>780</v>
      </c>
      <c r="L479" s="8" t="s">
        <v>794</v>
      </c>
      <c r="M479" s="8" t="s">
        <v>792</v>
      </c>
      <c r="N479" s="8" t="s">
        <v>786</v>
      </c>
      <c r="O479" s="43">
        <v>42887</v>
      </c>
      <c r="P479" s="8">
        <f t="shared" si="15"/>
        <v>8</v>
      </c>
      <c r="Q479" s="14"/>
    </row>
    <row r="480" spans="1:17" hidden="1">
      <c r="A480" s="6">
        <v>477</v>
      </c>
      <c r="B480" s="12" t="str">
        <f t="shared" si="14"/>
        <v>07-0171-1293-0910-2000-0000-0014m2710r1019</v>
      </c>
      <c r="C480" s="12" t="s">
        <v>2270</v>
      </c>
      <c r="D480" s="16" t="s">
        <v>2271</v>
      </c>
      <c r="E480" s="9" t="s">
        <v>2272</v>
      </c>
      <c r="F480" s="16" t="s">
        <v>295</v>
      </c>
      <c r="G480" s="10">
        <v>42853</v>
      </c>
      <c r="H480" s="13">
        <v>85.86</v>
      </c>
      <c r="I480" s="8" t="s">
        <v>15</v>
      </c>
      <c r="J480" s="8" t="s">
        <v>75</v>
      </c>
      <c r="K480" s="8" t="s">
        <v>780</v>
      </c>
      <c r="L480" s="8" t="s">
        <v>794</v>
      </c>
      <c r="M480" s="8" t="s">
        <v>792</v>
      </c>
      <c r="N480" s="8" t="s">
        <v>786</v>
      </c>
      <c r="O480" s="43">
        <v>42853</v>
      </c>
      <c r="P480" s="8">
        <f t="shared" si="15"/>
        <v>8</v>
      </c>
      <c r="Q480" s="14"/>
    </row>
    <row r="481" spans="1:17" hidden="1">
      <c r="A481" s="6">
        <v>478</v>
      </c>
      <c r="B481" s="12" t="str">
        <f t="shared" si="14"/>
        <v>07-0171-1302-0010-2000-0000-0010a3710q1010</v>
      </c>
      <c r="C481" s="12" t="s">
        <v>2273</v>
      </c>
      <c r="D481" s="16" t="s">
        <v>2274</v>
      </c>
      <c r="E481" s="9" t="s">
        <v>2275</v>
      </c>
      <c r="F481" s="16" t="s">
        <v>281</v>
      </c>
      <c r="G481" s="10">
        <v>43151</v>
      </c>
      <c r="H481" s="13">
        <v>22.26</v>
      </c>
      <c r="I481" s="8" t="s">
        <v>15</v>
      </c>
      <c r="J481" s="8" t="s">
        <v>75</v>
      </c>
      <c r="K481" s="8" t="s">
        <v>780</v>
      </c>
      <c r="L481" s="8" t="s">
        <v>794</v>
      </c>
      <c r="M481" s="8" t="s">
        <v>792</v>
      </c>
      <c r="N481" s="8" t="s">
        <v>786</v>
      </c>
      <c r="O481" s="43">
        <v>43151</v>
      </c>
      <c r="P481" s="8">
        <f t="shared" si="15"/>
        <v>7</v>
      </c>
      <c r="Q481" s="14"/>
    </row>
    <row r="482" spans="1:17" hidden="1">
      <c r="A482" s="6">
        <v>479</v>
      </c>
      <c r="B482" s="12" t="str">
        <f t="shared" si="14"/>
        <v/>
      </c>
      <c r="C482" s="12"/>
      <c r="D482" s="16"/>
      <c r="E482" s="9" t="s">
        <v>2276</v>
      </c>
      <c r="F482" s="16" t="s">
        <v>296</v>
      </c>
      <c r="G482" s="10">
        <v>42924</v>
      </c>
      <c r="H482" s="13">
        <v>14.31</v>
      </c>
      <c r="I482" s="8" t="s">
        <v>15</v>
      </c>
      <c r="J482" s="8" t="s">
        <v>76</v>
      </c>
      <c r="K482" s="8">
        <v>0</v>
      </c>
      <c r="L482" s="8" t="s">
        <v>794</v>
      </c>
      <c r="M482" s="8" t="s">
        <v>793</v>
      </c>
      <c r="N482" s="8" t="s">
        <v>786</v>
      </c>
      <c r="O482" s="43">
        <v>42924</v>
      </c>
      <c r="P482" s="8">
        <f t="shared" si="15"/>
        <v>8</v>
      </c>
      <c r="Q482" s="14"/>
    </row>
    <row r="483" spans="1:17" hidden="1">
      <c r="A483" s="6">
        <v>480</v>
      </c>
      <c r="B483" s="12" t="str">
        <f t="shared" si="14"/>
        <v>07-0130-5053-9510-2000-0000-0018f0350r0915</v>
      </c>
      <c r="C483" s="12" t="s">
        <v>2277</v>
      </c>
      <c r="D483" s="16" t="s">
        <v>2278</v>
      </c>
      <c r="E483" s="9" t="s">
        <v>2279</v>
      </c>
      <c r="F483" s="16" t="s">
        <v>297</v>
      </c>
      <c r="G483" s="10">
        <v>43258</v>
      </c>
      <c r="H483" s="13">
        <v>60.48</v>
      </c>
      <c r="I483" s="8" t="s">
        <v>15</v>
      </c>
      <c r="J483" s="8" t="s">
        <v>16</v>
      </c>
      <c r="K483" s="8" t="s">
        <v>780</v>
      </c>
      <c r="L483" s="8" t="s">
        <v>794</v>
      </c>
      <c r="M483" s="8" t="s">
        <v>785</v>
      </c>
      <c r="N483" s="8" t="s">
        <v>786</v>
      </c>
      <c r="O483" s="43">
        <v>43258</v>
      </c>
      <c r="P483" s="8">
        <f t="shared" si="15"/>
        <v>7</v>
      </c>
      <c r="Q483" s="14"/>
    </row>
    <row r="484" spans="1:17" hidden="1">
      <c r="A484" s="6">
        <v>481</v>
      </c>
      <c r="B484" s="12" t="str">
        <f t="shared" si="14"/>
        <v>07-0130-5049-9510-2000-0000-0015e0350x0915</v>
      </c>
      <c r="C484" s="12" t="s">
        <v>2280</v>
      </c>
      <c r="D484" s="16" t="s">
        <v>2281</v>
      </c>
      <c r="E484" s="9" t="s">
        <v>2282</v>
      </c>
      <c r="F484" s="16" t="s">
        <v>2283</v>
      </c>
      <c r="G484" s="10">
        <v>43258</v>
      </c>
      <c r="H484" s="13">
        <v>60.48</v>
      </c>
      <c r="I484" s="8" t="s">
        <v>15</v>
      </c>
      <c r="J484" s="8" t="s">
        <v>16</v>
      </c>
      <c r="K484" s="8" t="s">
        <v>780</v>
      </c>
      <c r="L484" s="8" t="s">
        <v>794</v>
      </c>
      <c r="M484" s="8" t="s">
        <v>785</v>
      </c>
      <c r="N484" s="8" t="s">
        <v>786</v>
      </c>
      <c r="O484" s="43">
        <v>43258</v>
      </c>
      <c r="P484" s="8">
        <f t="shared" si="15"/>
        <v>7</v>
      </c>
      <c r="Q484" s="14"/>
    </row>
    <row r="485" spans="1:17" hidden="1">
      <c r="A485" s="6">
        <v>482</v>
      </c>
      <c r="B485" s="12" t="str">
        <f t="shared" si="14"/>
        <v>07-0130-5049-9210-2000-0000-0016e0350x0912</v>
      </c>
      <c r="C485" s="12" t="s">
        <v>2284</v>
      </c>
      <c r="D485" s="16" t="s">
        <v>2285</v>
      </c>
      <c r="E485" s="9" t="s">
        <v>2286</v>
      </c>
      <c r="F485" s="16" t="s">
        <v>299</v>
      </c>
      <c r="G485" s="10">
        <v>43258</v>
      </c>
      <c r="H485" s="13">
        <v>60.48</v>
      </c>
      <c r="I485" s="8" t="s">
        <v>15</v>
      </c>
      <c r="J485" s="8" t="s">
        <v>16</v>
      </c>
      <c r="K485" s="8" t="s">
        <v>780</v>
      </c>
      <c r="L485" s="8" t="s">
        <v>794</v>
      </c>
      <c r="M485" s="8" t="s">
        <v>785</v>
      </c>
      <c r="N485" s="8" t="s">
        <v>786</v>
      </c>
      <c r="O485" s="43">
        <v>43258</v>
      </c>
      <c r="P485" s="8">
        <f t="shared" si="15"/>
        <v>7</v>
      </c>
      <c r="Q485" s="14"/>
    </row>
    <row r="486" spans="1:17" hidden="1">
      <c r="A486" s="6">
        <v>483</v>
      </c>
      <c r="B486" s="12" t="str">
        <f t="shared" si="14"/>
        <v>07-0167-8055-4910-2000-0000-0016f0680t7419</v>
      </c>
      <c r="C486" s="12" t="s">
        <v>2287</v>
      </c>
      <c r="D486" s="16" t="s">
        <v>2288</v>
      </c>
      <c r="E486" s="9" t="s">
        <v>2289</v>
      </c>
      <c r="F486" s="16" t="s">
        <v>300</v>
      </c>
      <c r="G486" s="10">
        <v>43150</v>
      </c>
      <c r="H486" s="13">
        <v>60.48</v>
      </c>
      <c r="I486" s="8" t="s">
        <v>15</v>
      </c>
      <c r="J486" s="8" t="s">
        <v>13</v>
      </c>
      <c r="K486" s="8" t="s">
        <v>780</v>
      </c>
      <c r="L486" s="8" t="s">
        <v>794</v>
      </c>
      <c r="M486" s="8" t="s">
        <v>782</v>
      </c>
      <c r="N486" s="8" t="s">
        <v>786</v>
      </c>
      <c r="O486" s="43">
        <v>43150</v>
      </c>
      <c r="P486" s="8">
        <f t="shared" si="15"/>
        <v>7</v>
      </c>
      <c r="Q486" s="14"/>
    </row>
    <row r="487" spans="1:17" hidden="1">
      <c r="A487" s="6">
        <v>484</v>
      </c>
      <c r="B487" s="12" t="str">
        <f t="shared" si="14"/>
        <v>07-0167-8087-7310-2000-0000-0010k0680v7713</v>
      </c>
      <c r="C487" s="12" t="s">
        <v>2290</v>
      </c>
      <c r="D487" s="16" t="s">
        <v>2291</v>
      </c>
      <c r="E487" s="9" t="s">
        <v>2292</v>
      </c>
      <c r="F487" s="16" t="s">
        <v>101</v>
      </c>
      <c r="G487" s="10">
        <v>42835</v>
      </c>
      <c r="H487" s="13">
        <v>33.39</v>
      </c>
      <c r="I487" s="8" t="s">
        <v>15</v>
      </c>
      <c r="J487" s="8" t="s">
        <v>13</v>
      </c>
      <c r="K487" s="8" t="s">
        <v>780</v>
      </c>
      <c r="L487" s="8" t="s">
        <v>784</v>
      </c>
      <c r="M487" s="8" t="s">
        <v>782</v>
      </c>
      <c r="N487" s="8" t="s">
        <v>786</v>
      </c>
      <c r="O487" s="43">
        <v>42835</v>
      </c>
      <c r="P487" s="8">
        <f t="shared" si="15"/>
        <v>8</v>
      </c>
      <c r="Q487" s="14"/>
    </row>
    <row r="488" spans="1:17" hidden="1">
      <c r="A488" s="6">
        <v>485</v>
      </c>
      <c r="B488" s="12" t="str">
        <f t="shared" si="14"/>
        <v>07-0141-0038-0410-2000-0000-0012d0400w1014</v>
      </c>
      <c r="C488" s="12" t="s">
        <v>2293</v>
      </c>
      <c r="D488" s="16" t="s">
        <v>2294</v>
      </c>
      <c r="E488" s="9" t="s">
        <v>2295</v>
      </c>
      <c r="F488" s="16" t="s">
        <v>301</v>
      </c>
      <c r="G488" s="10">
        <v>42902</v>
      </c>
      <c r="H488" s="13">
        <v>83.74</v>
      </c>
      <c r="I488" s="8" t="s">
        <v>15</v>
      </c>
      <c r="J488" s="8" t="s">
        <v>16</v>
      </c>
      <c r="K488" s="8" t="s">
        <v>780</v>
      </c>
      <c r="L488" s="8" t="s">
        <v>794</v>
      </c>
      <c r="M488" s="8" t="s">
        <v>785</v>
      </c>
      <c r="N488" s="8" t="s">
        <v>786</v>
      </c>
      <c r="O488" s="43">
        <v>42902</v>
      </c>
      <c r="P488" s="8">
        <f t="shared" si="15"/>
        <v>8</v>
      </c>
      <c r="Q488" s="14"/>
    </row>
    <row r="489" spans="1:17" hidden="1">
      <c r="A489" s="6">
        <v>486</v>
      </c>
      <c r="B489" s="12" t="str">
        <f t="shared" si="14"/>
        <v>07-0158-9229-4110-2000-0000-0012c2590x8411</v>
      </c>
      <c r="C489" s="12" t="s">
        <v>2296</v>
      </c>
      <c r="D489" s="16" t="s">
        <v>2297</v>
      </c>
      <c r="E489" s="9" t="s">
        <v>2298</v>
      </c>
      <c r="F489" s="16" t="s">
        <v>746</v>
      </c>
      <c r="G489" s="10">
        <v>42867</v>
      </c>
      <c r="H489" s="13">
        <v>76.319999999999993</v>
      </c>
      <c r="I489" s="8" t="s">
        <v>15</v>
      </c>
      <c r="J489" s="8" t="s">
        <v>13</v>
      </c>
      <c r="K489" s="8" t="s">
        <v>780</v>
      </c>
      <c r="L489" s="8" t="s">
        <v>794</v>
      </c>
      <c r="M489" s="8" t="s">
        <v>782</v>
      </c>
      <c r="N489" s="8" t="s">
        <v>786</v>
      </c>
      <c r="O489" s="43">
        <v>42867</v>
      </c>
      <c r="P489" s="8">
        <f t="shared" si="15"/>
        <v>8</v>
      </c>
      <c r="Q489" s="14"/>
    </row>
    <row r="490" spans="1:17" hidden="1">
      <c r="A490" s="6">
        <v>487</v>
      </c>
      <c r="B490" s="12" t="str">
        <f t="shared" si="14"/>
        <v>07-0167-8055-4010-2000-0000-0019f0680t7410</v>
      </c>
      <c r="C490" s="12" t="s">
        <v>2299</v>
      </c>
      <c r="D490" s="16" t="s">
        <v>2300</v>
      </c>
      <c r="E490" s="9" t="s">
        <v>2301</v>
      </c>
      <c r="F490" s="16" t="s">
        <v>302</v>
      </c>
      <c r="G490" s="10">
        <v>43164</v>
      </c>
      <c r="H490" s="13">
        <v>41.58</v>
      </c>
      <c r="I490" s="8" t="s">
        <v>15</v>
      </c>
      <c r="J490" s="8" t="s">
        <v>13</v>
      </c>
      <c r="K490" s="8" t="s">
        <v>780</v>
      </c>
      <c r="L490" s="8" t="s">
        <v>794</v>
      </c>
      <c r="M490" s="8" t="s">
        <v>782</v>
      </c>
      <c r="N490" s="8" t="s">
        <v>786</v>
      </c>
      <c r="O490" s="43">
        <v>43164</v>
      </c>
      <c r="P490" s="8">
        <f t="shared" si="15"/>
        <v>7</v>
      </c>
      <c r="Q490" s="14"/>
    </row>
    <row r="491" spans="1:17" hidden="1">
      <c r="A491" s="6">
        <v>488</v>
      </c>
      <c r="B491" s="12" t="str">
        <f t="shared" si="14"/>
        <v>07-0146-0753-9610-2000-0000-0016f7400r6916</v>
      </c>
      <c r="C491" s="12" t="s">
        <v>2302</v>
      </c>
      <c r="D491" s="16" t="s">
        <v>2303</v>
      </c>
      <c r="E491" s="9" t="s">
        <v>2304</v>
      </c>
      <c r="F491" s="16" t="s">
        <v>46</v>
      </c>
      <c r="G491" s="10">
        <v>43165</v>
      </c>
      <c r="H491" s="13">
        <v>70.2</v>
      </c>
      <c r="I491" s="8" t="s">
        <v>15</v>
      </c>
      <c r="J491" s="8" t="s">
        <v>16</v>
      </c>
      <c r="K491" s="8" t="s">
        <v>780</v>
      </c>
      <c r="L491" s="8" t="s">
        <v>796</v>
      </c>
      <c r="M491" s="8" t="s">
        <v>785</v>
      </c>
      <c r="N491" s="8" t="s">
        <v>786</v>
      </c>
      <c r="O491" s="43">
        <v>43165</v>
      </c>
      <c r="P491" s="8">
        <f t="shared" si="15"/>
        <v>7</v>
      </c>
      <c r="Q491" s="14"/>
    </row>
    <row r="492" spans="1:17" hidden="1">
      <c r="A492" s="6">
        <v>489</v>
      </c>
      <c r="B492" s="12" t="str">
        <f t="shared" si="14"/>
        <v>07-0146-0753-5010-2000-0000-0014f7400r6510</v>
      </c>
      <c r="C492" s="12" t="s">
        <v>2305</v>
      </c>
      <c r="D492" s="16" t="s">
        <v>2306</v>
      </c>
      <c r="E492" s="9" t="s">
        <v>2307</v>
      </c>
      <c r="F492" s="16" t="s">
        <v>303</v>
      </c>
      <c r="G492" s="10">
        <v>43075</v>
      </c>
      <c r="H492" s="13">
        <v>52.92</v>
      </c>
      <c r="I492" s="8" t="s">
        <v>15</v>
      </c>
      <c r="J492" s="8" t="s">
        <v>16</v>
      </c>
      <c r="K492" s="8" t="s">
        <v>780</v>
      </c>
      <c r="L492" s="8" t="s">
        <v>796</v>
      </c>
      <c r="M492" s="8" t="s">
        <v>785</v>
      </c>
      <c r="N492" s="8" t="s">
        <v>786</v>
      </c>
      <c r="O492" s="43">
        <v>43075</v>
      </c>
      <c r="P492" s="8">
        <f t="shared" si="15"/>
        <v>7</v>
      </c>
      <c r="Q492" s="14"/>
    </row>
    <row r="493" spans="1:17" hidden="1">
      <c r="A493" s="6">
        <v>490</v>
      </c>
      <c r="B493" s="12" t="str">
        <f t="shared" si="14"/>
        <v>07-0146-0753-9910-2000-0000-0015f7400r6919</v>
      </c>
      <c r="C493" s="12" t="s">
        <v>2308</v>
      </c>
      <c r="D493" s="16" t="s">
        <v>2309</v>
      </c>
      <c r="E493" s="9" t="s">
        <v>2310</v>
      </c>
      <c r="F493" s="16" t="s">
        <v>304</v>
      </c>
      <c r="G493" s="10">
        <v>43165</v>
      </c>
      <c r="H493" s="13">
        <v>70.2</v>
      </c>
      <c r="I493" s="8" t="s">
        <v>15</v>
      </c>
      <c r="J493" s="8" t="s">
        <v>16</v>
      </c>
      <c r="K493" s="8" t="s">
        <v>780</v>
      </c>
      <c r="L493" s="8" t="s">
        <v>796</v>
      </c>
      <c r="M493" s="8" t="s">
        <v>785</v>
      </c>
      <c r="N493" s="8" t="s">
        <v>786</v>
      </c>
      <c r="O493" s="43">
        <v>43165</v>
      </c>
      <c r="P493" s="8">
        <f t="shared" si="15"/>
        <v>7</v>
      </c>
      <c r="Q493" s="14"/>
    </row>
    <row r="494" spans="1:17" hidden="1">
      <c r="A494" s="6">
        <v>491</v>
      </c>
      <c r="B494" s="12" t="str">
        <f t="shared" si="14"/>
        <v>07-0141-0074-4010-2000-0000-0016h0400s1410</v>
      </c>
      <c r="C494" s="12" t="s">
        <v>2311</v>
      </c>
      <c r="D494" s="16" t="s">
        <v>2312</v>
      </c>
      <c r="E494" s="9" t="s">
        <v>2313</v>
      </c>
      <c r="F494" s="16" t="s">
        <v>291</v>
      </c>
      <c r="G494" s="10">
        <v>43015</v>
      </c>
      <c r="H494" s="13">
        <v>60.48</v>
      </c>
      <c r="I494" s="8" t="s">
        <v>15</v>
      </c>
      <c r="J494" s="8" t="s">
        <v>16</v>
      </c>
      <c r="K494" s="8" t="s">
        <v>780</v>
      </c>
      <c r="L494" s="8" t="s">
        <v>796</v>
      </c>
      <c r="M494" s="8" t="s">
        <v>785</v>
      </c>
      <c r="N494" s="8" t="s">
        <v>786</v>
      </c>
      <c r="O494" s="43">
        <v>43015</v>
      </c>
      <c r="P494" s="8">
        <f t="shared" si="15"/>
        <v>7</v>
      </c>
      <c r="Q494" s="14"/>
    </row>
    <row r="495" spans="1:17" hidden="1">
      <c r="A495" s="6">
        <v>492</v>
      </c>
      <c r="B495" s="12" t="str">
        <f t="shared" si="14"/>
        <v>07-0141-0080-2110-2000-0000-0018k0400n1211</v>
      </c>
      <c r="C495" s="12" t="s">
        <v>2314</v>
      </c>
      <c r="D495" s="16" t="s">
        <v>2315</v>
      </c>
      <c r="E495" s="9" t="s">
        <v>2316</v>
      </c>
      <c r="F495" s="16" t="s">
        <v>305</v>
      </c>
      <c r="G495" s="10">
        <v>43015</v>
      </c>
      <c r="H495" s="13">
        <v>60.48</v>
      </c>
      <c r="I495" s="8" t="s">
        <v>15</v>
      </c>
      <c r="J495" s="8" t="s">
        <v>16</v>
      </c>
      <c r="K495" s="8" t="s">
        <v>780</v>
      </c>
      <c r="L495" s="8" t="s">
        <v>796</v>
      </c>
      <c r="M495" s="8" t="s">
        <v>785</v>
      </c>
      <c r="N495" s="8" t="s">
        <v>786</v>
      </c>
      <c r="O495" s="43">
        <v>43015</v>
      </c>
      <c r="P495" s="8">
        <f t="shared" si="15"/>
        <v>7</v>
      </c>
      <c r="Q495" s="14"/>
    </row>
    <row r="496" spans="1:17" hidden="1">
      <c r="A496" s="6">
        <v>493</v>
      </c>
      <c r="B496" s="12" t="str">
        <f t="shared" si="14"/>
        <v>07-0158-9243-2810-2000-0000-0011e2590r8218</v>
      </c>
      <c r="C496" s="12" t="s">
        <v>2317</v>
      </c>
      <c r="D496" s="16" t="s">
        <v>2318</v>
      </c>
      <c r="E496" s="9" t="s">
        <v>2319</v>
      </c>
      <c r="F496" s="16" t="s">
        <v>181</v>
      </c>
      <c r="G496" s="10">
        <v>42895</v>
      </c>
      <c r="H496" s="13">
        <v>85.86</v>
      </c>
      <c r="I496" s="8" t="s">
        <v>15</v>
      </c>
      <c r="J496" s="8" t="s">
        <v>13</v>
      </c>
      <c r="K496" s="8" t="s">
        <v>780</v>
      </c>
      <c r="L496" s="8" t="s">
        <v>794</v>
      </c>
      <c r="M496" s="8" t="s">
        <v>782</v>
      </c>
      <c r="N496" s="8" t="s">
        <v>786</v>
      </c>
      <c r="O496" s="43">
        <v>42895</v>
      </c>
      <c r="P496" s="8">
        <f t="shared" si="15"/>
        <v>8</v>
      </c>
      <c r="Q496" s="14"/>
    </row>
    <row r="497" spans="1:17" hidden="1">
      <c r="A497" s="6">
        <v>494</v>
      </c>
      <c r="B497" s="12" t="str">
        <f t="shared" si="14"/>
        <v>07-0171-1300-9810-2000-0000-0015a3710n1918</v>
      </c>
      <c r="C497" s="12" t="s">
        <v>2320</v>
      </c>
      <c r="D497" s="16" t="s">
        <v>2321</v>
      </c>
      <c r="E497" s="9" t="s">
        <v>2322</v>
      </c>
      <c r="F497" s="16" t="s">
        <v>306</v>
      </c>
      <c r="G497" s="10">
        <v>43249</v>
      </c>
      <c r="H497" s="13">
        <v>20.65</v>
      </c>
      <c r="I497" s="8" t="s">
        <v>15</v>
      </c>
      <c r="J497" s="8" t="s">
        <v>75</v>
      </c>
      <c r="K497" s="8" t="s">
        <v>780</v>
      </c>
      <c r="L497" s="8" t="s">
        <v>794</v>
      </c>
      <c r="M497" s="8" t="s">
        <v>792</v>
      </c>
      <c r="N497" s="8" t="s">
        <v>786</v>
      </c>
      <c r="O497" s="43">
        <v>43249</v>
      </c>
      <c r="P497" s="8">
        <f t="shared" si="15"/>
        <v>7</v>
      </c>
      <c r="Q497" s="14"/>
    </row>
    <row r="498" spans="1:17" hidden="1">
      <c r="A498" s="6">
        <v>495</v>
      </c>
      <c r="B498" s="12" t="str">
        <f t="shared" si="14"/>
        <v>07-0171-1300-9710-2000-0000-0012a3710n1917</v>
      </c>
      <c r="C498" s="12" t="s">
        <v>2323</v>
      </c>
      <c r="D498" s="16" t="s">
        <v>2324</v>
      </c>
      <c r="E498" s="9" t="s">
        <v>2325</v>
      </c>
      <c r="F498" s="16" t="s">
        <v>306</v>
      </c>
      <c r="G498" s="10">
        <v>43643</v>
      </c>
      <c r="H498" s="13">
        <v>22.14</v>
      </c>
      <c r="I498" s="8" t="s">
        <v>15</v>
      </c>
      <c r="J498" s="8" t="s">
        <v>75</v>
      </c>
      <c r="K498" s="8" t="s">
        <v>780</v>
      </c>
      <c r="L498" s="8" t="s">
        <v>794</v>
      </c>
      <c r="M498" s="8" t="s">
        <v>792</v>
      </c>
      <c r="N498" s="8" t="s">
        <v>786</v>
      </c>
      <c r="O498" s="43">
        <v>43643</v>
      </c>
      <c r="P498" s="8">
        <f t="shared" si="15"/>
        <v>6</v>
      </c>
      <c r="Q498" s="14"/>
    </row>
    <row r="499" spans="1:17" hidden="1">
      <c r="A499" s="6">
        <v>496</v>
      </c>
      <c r="B499" s="12" t="str">
        <f t="shared" si="14"/>
        <v>07-0130-5061-4210-2000-0000-0013g0350p0412</v>
      </c>
      <c r="C499" s="12" t="s">
        <v>2326</v>
      </c>
      <c r="D499" s="16" t="s">
        <v>2327</v>
      </c>
      <c r="E499" s="9" t="s">
        <v>2328</v>
      </c>
      <c r="F499" s="16" t="s">
        <v>307</v>
      </c>
      <c r="G499" s="10">
        <v>43004</v>
      </c>
      <c r="H499" s="13">
        <v>21.6</v>
      </c>
      <c r="I499" s="8" t="s">
        <v>15</v>
      </c>
      <c r="J499" s="8" t="s">
        <v>16</v>
      </c>
      <c r="K499" s="8" t="s">
        <v>780</v>
      </c>
      <c r="L499" s="8" t="s">
        <v>796</v>
      </c>
      <c r="M499" s="8" t="s">
        <v>785</v>
      </c>
      <c r="N499" s="8" t="s">
        <v>786</v>
      </c>
      <c r="O499" s="43">
        <v>43004</v>
      </c>
      <c r="P499" s="8">
        <f t="shared" si="15"/>
        <v>7</v>
      </c>
      <c r="Q499" s="14"/>
    </row>
    <row r="500" spans="1:17" hidden="1">
      <c r="A500" s="6">
        <v>497</v>
      </c>
      <c r="B500" s="12" t="str">
        <f t="shared" si="14"/>
        <v>07-0130-5054-1610-2000-0000-0012f0350s0116</v>
      </c>
      <c r="C500" s="12" t="s">
        <v>2329</v>
      </c>
      <c r="D500" s="16" t="s">
        <v>2330</v>
      </c>
      <c r="E500" s="9" t="s">
        <v>2331</v>
      </c>
      <c r="F500" s="16" t="s">
        <v>288</v>
      </c>
      <c r="G500" s="10">
        <v>43138</v>
      </c>
      <c r="H500" s="13">
        <v>60.48</v>
      </c>
      <c r="I500" s="8" t="s">
        <v>15</v>
      </c>
      <c r="J500" s="8" t="s">
        <v>16</v>
      </c>
      <c r="K500" s="8" t="s">
        <v>780</v>
      </c>
      <c r="L500" s="8" t="s">
        <v>794</v>
      </c>
      <c r="M500" s="8" t="s">
        <v>785</v>
      </c>
      <c r="N500" s="8" t="s">
        <v>786</v>
      </c>
      <c r="O500" s="43">
        <v>43138</v>
      </c>
      <c r="P500" s="8">
        <f t="shared" si="15"/>
        <v>7</v>
      </c>
      <c r="Q500" s="14"/>
    </row>
    <row r="501" spans="1:17" hidden="1">
      <c r="A501" s="6">
        <v>498</v>
      </c>
      <c r="B501" s="12" t="str">
        <f t="shared" si="14"/>
        <v>07-0141-0080-1310-2000-0000-0013k0400n1113</v>
      </c>
      <c r="C501" s="12" t="s">
        <v>2332</v>
      </c>
      <c r="D501" s="16" t="s">
        <v>2333</v>
      </c>
      <c r="E501" s="9" t="s">
        <v>2334</v>
      </c>
      <c r="F501" s="16" t="s">
        <v>308</v>
      </c>
      <c r="G501" s="10">
        <v>43015</v>
      </c>
      <c r="H501" s="13">
        <v>60.48</v>
      </c>
      <c r="I501" s="8" t="s">
        <v>15</v>
      </c>
      <c r="J501" s="8" t="s">
        <v>16</v>
      </c>
      <c r="K501" s="8" t="s">
        <v>780</v>
      </c>
      <c r="L501" s="8" t="s">
        <v>796</v>
      </c>
      <c r="M501" s="8" t="s">
        <v>785</v>
      </c>
      <c r="N501" s="8" t="s">
        <v>786</v>
      </c>
      <c r="O501" s="43">
        <v>43015</v>
      </c>
      <c r="P501" s="8">
        <f t="shared" si="15"/>
        <v>7</v>
      </c>
      <c r="Q501" s="14"/>
    </row>
    <row r="502" spans="1:17" hidden="1">
      <c r="A502" s="6">
        <v>499</v>
      </c>
      <c r="B502" s="12" t="str">
        <f t="shared" si="14"/>
        <v>07-0140-9934-3310-2000-0000-0017d9490s0313</v>
      </c>
      <c r="C502" s="12" t="s">
        <v>2335</v>
      </c>
      <c r="D502" s="16" t="s">
        <v>2336</v>
      </c>
      <c r="E502" s="9" t="s">
        <v>2337</v>
      </c>
      <c r="F502" s="16" t="s">
        <v>309</v>
      </c>
      <c r="G502" s="10">
        <v>43491</v>
      </c>
      <c r="H502" s="13">
        <v>59.36</v>
      </c>
      <c r="I502" s="8" t="s">
        <v>15</v>
      </c>
      <c r="J502" s="8" t="s">
        <v>16</v>
      </c>
      <c r="K502" s="8" t="s">
        <v>780</v>
      </c>
      <c r="L502" s="8" t="s">
        <v>788</v>
      </c>
      <c r="M502" s="8" t="s">
        <v>785</v>
      </c>
      <c r="N502" s="8" t="s">
        <v>786</v>
      </c>
      <c r="O502" s="43">
        <v>43491</v>
      </c>
      <c r="P502" s="8">
        <f t="shared" si="15"/>
        <v>6</v>
      </c>
      <c r="Q502" s="14"/>
    </row>
    <row r="503" spans="1:17" hidden="1">
      <c r="A503" s="6">
        <v>500</v>
      </c>
      <c r="B503" s="12" t="str">
        <f t="shared" si="14"/>
        <v>07-0167-8080-9610-2000-0000-0018k0680n7916</v>
      </c>
      <c r="C503" s="12" t="s">
        <v>2338</v>
      </c>
      <c r="D503" s="16" t="s">
        <v>2339</v>
      </c>
      <c r="E503" s="9" t="s">
        <v>2340</v>
      </c>
      <c r="F503" s="16" t="s">
        <v>310</v>
      </c>
      <c r="G503" s="10">
        <v>43165</v>
      </c>
      <c r="H503" s="13">
        <v>77.760000000000005</v>
      </c>
      <c r="I503" s="8" t="s">
        <v>15</v>
      </c>
      <c r="J503" s="8" t="s">
        <v>13</v>
      </c>
      <c r="K503" s="8" t="s">
        <v>780</v>
      </c>
      <c r="L503" s="8" t="s">
        <v>796</v>
      </c>
      <c r="M503" s="8" t="s">
        <v>782</v>
      </c>
      <c r="N503" s="8" t="s">
        <v>786</v>
      </c>
      <c r="O503" s="43">
        <v>43165</v>
      </c>
      <c r="P503" s="8">
        <f t="shared" si="15"/>
        <v>7</v>
      </c>
      <c r="Q503" s="14"/>
    </row>
    <row r="504" spans="1:17" hidden="1">
      <c r="A504" s="6">
        <v>501</v>
      </c>
      <c r="B504" s="12" t="str">
        <f t="shared" si="14"/>
        <v>07-0162-3140-3110-2000-0000-0014e1630n2311</v>
      </c>
      <c r="C504" s="12" t="s">
        <v>2341</v>
      </c>
      <c r="D504" s="16" t="s">
        <v>2342</v>
      </c>
      <c r="E504" s="9" t="s">
        <v>2343</v>
      </c>
      <c r="F504" s="16" t="s">
        <v>162</v>
      </c>
      <c r="G504" s="10">
        <v>43040</v>
      </c>
      <c r="H504" s="13">
        <v>66.959999999999994</v>
      </c>
      <c r="I504" s="8" t="s">
        <v>15</v>
      </c>
      <c r="J504" s="8" t="s">
        <v>13</v>
      </c>
      <c r="K504" s="8" t="s">
        <v>780</v>
      </c>
      <c r="L504" s="8" t="s">
        <v>796</v>
      </c>
      <c r="M504" s="8" t="s">
        <v>782</v>
      </c>
      <c r="N504" s="8" t="s">
        <v>786</v>
      </c>
      <c r="O504" s="43">
        <v>43040</v>
      </c>
      <c r="P504" s="8">
        <f t="shared" si="15"/>
        <v>7</v>
      </c>
      <c r="Q504" s="14"/>
    </row>
    <row r="505" spans="1:17" hidden="1">
      <c r="A505" s="6">
        <v>502</v>
      </c>
      <c r="B505" s="12" t="str">
        <f t="shared" si="14"/>
        <v>07-0167-8076-0810-2000-0000-0012h0680u7018</v>
      </c>
      <c r="C505" s="12" t="s">
        <v>2344</v>
      </c>
      <c r="D505" s="16" t="s">
        <v>2345</v>
      </c>
      <c r="E505" s="9" t="s">
        <v>2346</v>
      </c>
      <c r="F505" s="16" t="s">
        <v>162</v>
      </c>
      <c r="G505" s="10">
        <v>43189</v>
      </c>
      <c r="H505" s="13">
        <v>30.24</v>
      </c>
      <c r="I505" s="8" t="s">
        <v>15</v>
      </c>
      <c r="J505" s="8" t="s">
        <v>13</v>
      </c>
      <c r="K505" s="8" t="s">
        <v>780</v>
      </c>
      <c r="L505" s="8" t="s">
        <v>796</v>
      </c>
      <c r="M505" s="8" t="s">
        <v>782</v>
      </c>
      <c r="N505" s="8" t="s">
        <v>786</v>
      </c>
      <c r="O505" s="43">
        <v>43189</v>
      </c>
      <c r="P505" s="8">
        <f t="shared" si="15"/>
        <v>7</v>
      </c>
      <c r="Q505" s="14"/>
    </row>
    <row r="506" spans="1:17" hidden="1">
      <c r="A506" s="6">
        <v>503</v>
      </c>
      <c r="B506" s="12" t="str">
        <f t="shared" si="14"/>
        <v>07-0185-5016-8410-2000-0000-0013b0850u5814</v>
      </c>
      <c r="C506" s="12" t="s">
        <v>2347</v>
      </c>
      <c r="D506" s="16" t="s">
        <v>2348</v>
      </c>
      <c r="E506" s="9" t="s">
        <v>2349</v>
      </c>
      <c r="F506" s="16" t="s">
        <v>164</v>
      </c>
      <c r="G506" s="10">
        <v>43244</v>
      </c>
      <c r="H506" s="13">
        <v>60.48</v>
      </c>
      <c r="I506" s="8" t="s">
        <v>15</v>
      </c>
      <c r="J506" s="8" t="s">
        <v>75</v>
      </c>
      <c r="K506" s="8" t="s">
        <v>780</v>
      </c>
      <c r="L506" s="8" t="s">
        <v>794</v>
      </c>
      <c r="M506" s="8" t="s">
        <v>792</v>
      </c>
      <c r="N506" s="8" t="s">
        <v>786</v>
      </c>
      <c r="O506" s="43">
        <v>43244</v>
      </c>
      <c r="P506" s="8">
        <f t="shared" si="15"/>
        <v>7</v>
      </c>
      <c r="Q506" s="14"/>
    </row>
    <row r="507" spans="1:17" hidden="1">
      <c r="A507" s="6">
        <v>504</v>
      </c>
      <c r="B507" s="12" t="str">
        <f t="shared" si="14"/>
        <v>07-0185-5023-9110-2000-0000-0015c0850r5911</v>
      </c>
      <c r="C507" s="12" t="s">
        <v>2350</v>
      </c>
      <c r="D507" s="16" t="s">
        <v>2351</v>
      </c>
      <c r="E507" s="9" t="s">
        <v>2352</v>
      </c>
      <c r="F507" s="16" t="s">
        <v>164</v>
      </c>
      <c r="G507" s="10">
        <v>43244</v>
      </c>
      <c r="H507" s="13">
        <v>77.760000000000005</v>
      </c>
      <c r="I507" s="8" t="s">
        <v>15</v>
      </c>
      <c r="J507" s="8" t="s">
        <v>75</v>
      </c>
      <c r="K507" s="8" t="s">
        <v>780</v>
      </c>
      <c r="L507" s="8" t="s">
        <v>794</v>
      </c>
      <c r="M507" s="8" t="s">
        <v>792</v>
      </c>
      <c r="N507" s="8" t="s">
        <v>786</v>
      </c>
      <c r="O507" s="43">
        <v>43244</v>
      </c>
      <c r="P507" s="8">
        <f t="shared" si="15"/>
        <v>7</v>
      </c>
      <c r="Q507" s="14"/>
    </row>
    <row r="508" spans="1:17" hidden="1">
      <c r="A508" s="6">
        <v>505</v>
      </c>
      <c r="B508" s="12" t="str">
        <f t="shared" si="14"/>
        <v>07-0185-5016-8110-2000-0000-0014b0850u5811</v>
      </c>
      <c r="C508" s="12" t="s">
        <v>2353</v>
      </c>
      <c r="D508" s="16" t="s">
        <v>2354</v>
      </c>
      <c r="E508" s="9" t="s">
        <v>2355</v>
      </c>
      <c r="F508" s="16" t="s">
        <v>164</v>
      </c>
      <c r="G508" s="10">
        <v>43291</v>
      </c>
      <c r="H508" s="13">
        <v>77.760000000000005</v>
      </c>
      <c r="I508" s="8" t="s">
        <v>15</v>
      </c>
      <c r="J508" s="8" t="s">
        <v>75</v>
      </c>
      <c r="K508" s="8" t="s">
        <v>780</v>
      </c>
      <c r="L508" s="8" t="s">
        <v>794</v>
      </c>
      <c r="M508" s="8" t="s">
        <v>792</v>
      </c>
      <c r="N508" s="8" t="s">
        <v>786</v>
      </c>
      <c r="O508" s="43">
        <v>43291</v>
      </c>
      <c r="P508" s="8">
        <f t="shared" si="15"/>
        <v>7</v>
      </c>
      <c r="Q508" s="14"/>
    </row>
    <row r="509" spans="1:17" hidden="1">
      <c r="A509" s="6">
        <v>506</v>
      </c>
      <c r="B509" s="12" t="str">
        <f t="shared" si="14"/>
        <v>07-0185-5016-8810-2000-0000-0015b0850u5818</v>
      </c>
      <c r="C509" s="12" t="s">
        <v>2356</v>
      </c>
      <c r="D509" s="16" t="s">
        <v>2357</v>
      </c>
      <c r="E509" s="9" t="s">
        <v>2358</v>
      </c>
      <c r="F509" s="16" t="s">
        <v>164</v>
      </c>
      <c r="G509" s="10">
        <v>43247</v>
      </c>
      <c r="H509" s="13">
        <v>77.760000000000005</v>
      </c>
      <c r="I509" s="8" t="s">
        <v>15</v>
      </c>
      <c r="J509" s="8" t="s">
        <v>75</v>
      </c>
      <c r="K509" s="8" t="s">
        <v>780</v>
      </c>
      <c r="L509" s="8" t="s">
        <v>794</v>
      </c>
      <c r="M509" s="8" t="s">
        <v>792</v>
      </c>
      <c r="N509" s="8" t="s">
        <v>786</v>
      </c>
      <c r="O509" s="43">
        <v>43247</v>
      </c>
      <c r="P509" s="8">
        <f t="shared" si="15"/>
        <v>7</v>
      </c>
      <c r="Q509" s="14"/>
    </row>
    <row r="510" spans="1:17" hidden="1">
      <c r="A510" s="6">
        <v>507</v>
      </c>
      <c r="B510" s="12" t="str">
        <f t="shared" si="14"/>
        <v>07-0145-0137-7040-2000-0000-0012d1400v5710</v>
      </c>
      <c r="C510" s="12" t="s">
        <v>2359</v>
      </c>
      <c r="D510" s="16" t="s">
        <v>2360</v>
      </c>
      <c r="E510" s="9" t="s">
        <v>2361</v>
      </c>
      <c r="F510" s="16" t="s">
        <v>311</v>
      </c>
      <c r="G510" s="10">
        <v>42997</v>
      </c>
      <c r="H510" s="13">
        <v>18.899999999999999</v>
      </c>
      <c r="I510" s="8" t="s">
        <v>15</v>
      </c>
      <c r="J510" s="8" t="s">
        <v>16</v>
      </c>
      <c r="K510" s="8" t="s">
        <v>780</v>
      </c>
      <c r="L510" s="8" t="s">
        <v>796</v>
      </c>
      <c r="M510" s="8" t="s">
        <v>785</v>
      </c>
      <c r="N510" s="8" t="s">
        <v>786</v>
      </c>
      <c r="O510" s="43">
        <v>42997</v>
      </c>
      <c r="P510" s="8">
        <f t="shared" si="15"/>
        <v>7</v>
      </c>
      <c r="Q510" s="14"/>
    </row>
    <row r="511" spans="1:17" hidden="1">
      <c r="A511" s="6">
        <v>508</v>
      </c>
      <c r="B511" s="12" t="str">
        <f t="shared" si="14"/>
        <v>07-0130-5062-3510-2000-0000-0010g0350q0315</v>
      </c>
      <c r="C511" s="12" t="s">
        <v>2362</v>
      </c>
      <c r="D511" s="16" t="s">
        <v>2363</v>
      </c>
      <c r="E511" s="9" t="s">
        <v>2364</v>
      </c>
      <c r="F511" s="16" t="s">
        <v>312</v>
      </c>
      <c r="G511" s="10">
        <v>43119</v>
      </c>
      <c r="H511" s="13">
        <v>60.48</v>
      </c>
      <c r="I511" s="8" t="s">
        <v>15</v>
      </c>
      <c r="J511" s="8" t="s">
        <v>16</v>
      </c>
      <c r="K511" s="8" t="s">
        <v>780</v>
      </c>
      <c r="L511" s="8" t="s">
        <v>796</v>
      </c>
      <c r="M511" s="8" t="s">
        <v>785</v>
      </c>
      <c r="N511" s="8" t="s">
        <v>786</v>
      </c>
      <c r="O511" s="43">
        <v>43119</v>
      </c>
      <c r="P511" s="8">
        <f t="shared" si="15"/>
        <v>7</v>
      </c>
      <c r="Q511" s="14"/>
    </row>
    <row r="512" spans="1:17" hidden="1">
      <c r="A512" s="6">
        <v>509</v>
      </c>
      <c r="B512" s="12" t="str">
        <f t="shared" si="14"/>
        <v>07-0156-2180-7510-2000-0000-0010</v>
      </c>
      <c r="C512" s="12" t="s">
        <v>2365</v>
      </c>
      <c r="D512" s="16"/>
      <c r="E512" s="9" t="s">
        <v>2366</v>
      </c>
      <c r="F512" s="16" t="s">
        <v>313</v>
      </c>
      <c r="G512" s="10">
        <v>42993</v>
      </c>
      <c r="H512" s="13">
        <v>41.31</v>
      </c>
      <c r="I512" s="8" t="s">
        <v>15</v>
      </c>
      <c r="J512" s="8" t="s">
        <v>13</v>
      </c>
      <c r="K512" s="8" t="s">
        <v>780</v>
      </c>
      <c r="L512" s="8" t="s">
        <v>796</v>
      </c>
      <c r="M512" s="8" t="s">
        <v>782</v>
      </c>
      <c r="N512" s="8" t="s">
        <v>786</v>
      </c>
      <c r="O512" s="43">
        <v>42993</v>
      </c>
      <c r="P512" s="8">
        <f t="shared" si="15"/>
        <v>7</v>
      </c>
      <c r="Q512" s="14"/>
    </row>
    <row r="513" spans="1:17" hidden="1">
      <c r="A513" s="6">
        <v>510</v>
      </c>
      <c r="B513" s="12" t="str">
        <f t="shared" si="14"/>
        <v>07-0167-8082-5510-2000-0000-0019k0680q7515</v>
      </c>
      <c r="C513" s="12" t="s">
        <v>2367</v>
      </c>
      <c r="D513" s="16" t="s">
        <v>2368</v>
      </c>
      <c r="E513" s="9" t="s">
        <v>2369</v>
      </c>
      <c r="F513" s="16" t="s">
        <v>274</v>
      </c>
      <c r="G513" s="10">
        <v>43214</v>
      </c>
      <c r="H513" s="13">
        <v>77.760000000000005</v>
      </c>
      <c r="I513" s="8" t="s">
        <v>15</v>
      </c>
      <c r="J513" s="8" t="s">
        <v>13</v>
      </c>
      <c r="K513" s="8" t="s">
        <v>780</v>
      </c>
      <c r="L513" s="8" t="s">
        <v>796</v>
      </c>
      <c r="M513" s="8" t="s">
        <v>782</v>
      </c>
      <c r="N513" s="8" t="s">
        <v>786</v>
      </c>
      <c r="O513" s="43">
        <v>43214</v>
      </c>
      <c r="P513" s="8">
        <f t="shared" si="15"/>
        <v>7</v>
      </c>
      <c r="Q513" s="14"/>
    </row>
    <row r="514" spans="1:17" hidden="1">
      <c r="A514" s="6">
        <v>511</v>
      </c>
      <c r="B514" s="12" t="str">
        <f t="shared" si="14"/>
        <v>07-0165-0809-6010-2000-0000-0016a8600x5610</v>
      </c>
      <c r="C514" s="12" t="s">
        <v>2370</v>
      </c>
      <c r="D514" s="16" t="s">
        <v>2371</v>
      </c>
      <c r="E514" s="9" t="s">
        <v>2372</v>
      </c>
      <c r="F514" s="16" t="s">
        <v>314</v>
      </c>
      <c r="G514" s="10">
        <v>43218</v>
      </c>
      <c r="H514" s="13">
        <v>69.12</v>
      </c>
      <c r="I514" s="8" t="s">
        <v>15</v>
      </c>
      <c r="J514" s="8" t="s">
        <v>13</v>
      </c>
      <c r="K514" s="8" t="s">
        <v>780</v>
      </c>
      <c r="L514" s="8" t="s">
        <v>796</v>
      </c>
      <c r="M514" s="8" t="s">
        <v>782</v>
      </c>
      <c r="N514" s="8" t="s">
        <v>786</v>
      </c>
      <c r="O514" s="43">
        <v>43218</v>
      </c>
      <c r="P514" s="8">
        <f t="shared" si="15"/>
        <v>7</v>
      </c>
      <c r="Q514" s="14"/>
    </row>
    <row r="515" spans="1:17" hidden="1">
      <c r="A515" s="6">
        <v>512</v>
      </c>
      <c r="B515" s="12" t="str">
        <f t="shared" si="14"/>
        <v>07-0167-8083-5310-2000-0000-0012k0680r7513</v>
      </c>
      <c r="C515" s="12" t="s">
        <v>2373</v>
      </c>
      <c r="D515" s="16" t="s">
        <v>2374</v>
      </c>
      <c r="E515" s="9" t="s">
        <v>2375</v>
      </c>
      <c r="F515" s="16" t="s">
        <v>315</v>
      </c>
      <c r="G515" s="10">
        <v>43132</v>
      </c>
      <c r="H515" s="13">
        <v>60.48</v>
      </c>
      <c r="I515" s="8" t="s">
        <v>15</v>
      </c>
      <c r="J515" s="8" t="s">
        <v>13</v>
      </c>
      <c r="K515" s="8" t="s">
        <v>780</v>
      </c>
      <c r="L515" s="8" t="s">
        <v>796</v>
      </c>
      <c r="M515" s="8" t="s">
        <v>782</v>
      </c>
      <c r="N515" s="8" t="s">
        <v>786</v>
      </c>
      <c r="O515" s="43">
        <v>43132</v>
      </c>
      <c r="P515" s="8">
        <f t="shared" si="15"/>
        <v>7</v>
      </c>
      <c r="Q515" s="14"/>
    </row>
    <row r="516" spans="1:17" hidden="1">
      <c r="A516" s="6">
        <v>513</v>
      </c>
      <c r="B516" s="12" t="str">
        <f t="shared" si="14"/>
        <v>07-0156-2185-0010-2000-0000-0013k1520t6010</v>
      </c>
      <c r="C516" s="12" t="s">
        <v>2376</v>
      </c>
      <c r="D516" s="16" t="s">
        <v>2377</v>
      </c>
      <c r="E516" s="9" t="s">
        <v>2378</v>
      </c>
      <c r="F516" s="16" t="s">
        <v>316</v>
      </c>
      <c r="G516" s="10">
        <v>42984</v>
      </c>
      <c r="H516" s="13">
        <v>12.15</v>
      </c>
      <c r="I516" s="8" t="s">
        <v>15</v>
      </c>
      <c r="J516" s="8" t="s">
        <v>13</v>
      </c>
      <c r="K516" s="8" t="s">
        <v>780</v>
      </c>
      <c r="L516" s="8" t="s">
        <v>796</v>
      </c>
      <c r="M516" s="8" t="s">
        <v>782</v>
      </c>
      <c r="N516" s="8" t="s">
        <v>786</v>
      </c>
      <c r="O516" s="43">
        <v>42984</v>
      </c>
      <c r="P516" s="8">
        <f t="shared" si="15"/>
        <v>7</v>
      </c>
      <c r="Q516" s="14"/>
    </row>
    <row r="517" spans="1:17" hidden="1">
      <c r="A517" s="6">
        <v>514</v>
      </c>
      <c r="B517" s="12" t="str">
        <f t="shared" ref="B517:B580" si="16">C517&amp;D517</f>
        <v>07-0167-8084-3410-2000-0000-0012k0680s7314</v>
      </c>
      <c r="C517" s="12" t="s">
        <v>2379</v>
      </c>
      <c r="D517" s="16" t="s">
        <v>2380</v>
      </c>
      <c r="E517" s="9" t="s">
        <v>2381</v>
      </c>
      <c r="F517" s="16" t="s">
        <v>317</v>
      </c>
      <c r="G517" s="10">
        <v>43074</v>
      </c>
      <c r="H517" s="13">
        <v>77.760000000000005</v>
      </c>
      <c r="I517" s="8" t="s">
        <v>15</v>
      </c>
      <c r="J517" s="8" t="s">
        <v>13</v>
      </c>
      <c r="K517" s="8" t="s">
        <v>780</v>
      </c>
      <c r="L517" s="8" t="s">
        <v>796</v>
      </c>
      <c r="M517" s="8" t="s">
        <v>782</v>
      </c>
      <c r="N517" s="8" t="s">
        <v>786</v>
      </c>
      <c r="O517" s="43">
        <v>43074</v>
      </c>
      <c r="P517" s="8">
        <f t="shared" si="15"/>
        <v>7</v>
      </c>
      <c r="Q517" s="14"/>
    </row>
    <row r="518" spans="1:17" hidden="1">
      <c r="A518" s="6">
        <v>515</v>
      </c>
      <c r="B518" s="12" t="str">
        <f t="shared" si="16"/>
        <v>07-0167-8081-0010-2000-0000-0010</v>
      </c>
      <c r="C518" s="12" t="s">
        <v>2382</v>
      </c>
      <c r="D518" s="16"/>
      <c r="E518" s="9" t="s">
        <v>2383</v>
      </c>
      <c r="F518" s="16" t="s">
        <v>291</v>
      </c>
      <c r="G518" s="10">
        <v>43193</v>
      </c>
      <c r="H518" s="13">
        <v>77.760000000000005</v>
      </c>
      <c r="I518" s="8" t="s">
        <v>15</v>
      </c>
      <c r="J518" s="8" t="s">
        <v>13</v>
      </c>
      <c r="K518" s="8" t="s">
        <v>780</v>
      </c>
      <c r="L518" s="8" t="s">
        <v>796</v>
      </c>
      <c r="M518" s="8" t="s">
        <v>782</v>
      </c>
      <c r="N518" s="8" t="s">
        <v>786</v>
      </c>
      <c r="O518" s="43">
        <v>43193</v>
      </c>
      <c r="P518" s="8">
        <f t="shared" ref="P518:P581" si="17">DATEDIF(O518,$B$1,"Y")</f>
        <v>7</v>
      </c>
      <c r="Q518" s="14"/>
    </row>
    <row r="519" spans="1:17" hidden="1">
      <c r="A519" s="6">
        <v>516</v>
      </c>
      <c r="B519" s="12" t="str">
        <f t="shared" si="16"/>
        <v>07-0158-9259-6110-2000-0000-0015f2590x8611</v>
      </c>
      <c r="C519" s="12" t="s">
        <v>2384</v>
      </c>
      <c r="D519" s="16" t="s">
        <v>2385</v>
      </c>
      <c r="E519" s="9" t="s">
        <v>2386</v>
      </c>
      <c r="F519" s="16" t="s">
        <v>318</v>
      </c>
      <c r="G519" s="10">
        <v>42985</v>
      </c>
      <c r="H519" s="13">
        <v>31.05</v>
      </c>
      <c r="I519" s="8" t="s">
        <v>15</v>
      </c>
      <c r="J519" s="8" t="s">
        <v>13</v>
      </c>
      <c r="K519" s="8" t="s">
        <v>780</v>
      </c>
      <c r="L519" s="8" t="s">
        <v>796</v>
      </c>
      <c r="M519" s="8" t="s">
        <v>782</v>
      </c>
      <c r="N519" s="8" t="s">
        <v>786</v>
      </c>
      <c r="O519" s="43">
        <v>42985</v>
      </c>
      <c r="P519" s="8">
        <f t="shared" si="17"/>
        <v>7</v>
      </c>
      <c r="Q519" s="14"/>
    </row>
    <row r="520" spans="1:17" hidden="1">
      <c r="A520" s="6">
        <v>517</v>
      </c>
      <c r="B520" s="12" t="str">
        <f t="shared" si="16"/>
        <v>07-0162-3143-1410-2000-0000-0018e1630r2114</v>
      </c>
      <c r="C520" s="12" t="s">
        <v>2387</v>
      </c>
      <c r="D520" s="16" t="s">
        <v>2388</v>
      </c>
      <c r="E520" s="9" t="s">
        <v>2389</v>
      </c>
      <c r="F520" s="16" t="s">
        <v>660</v>
      </c>
      <c r="G520" s="10">
        <v>43026</v>
      </c>
      <c r="H520" s="13">
        <v>54</v>
      </c>
      <c r="I520" s="8" t="s">
        <v>15</v>
      </c>
      <c r="J520" s="8" t="s">
        <v>13</v>
      </c>
      <c r="K520" s="8" t="s">
        <v>780</v>
      </c>
      <c r="L520" s="8" t="s">
        <v>796</v>
      </c>
      <c r="M520" s="8" t="s">
        <v>782</v>
      </c>
      <c r="N520" s="8" t="s">
        <v>786</v>
      </c>
      <c r="O520" s="43">
        <v>43026</v>
      </c>
      <c r="P520" s="8">
        <f t="shared" si="17"/>
        <v>7</v>
      </c>
      <c r="Q520" s="14"/>
    </row>
    <row r="521" spans="1:17" hidden="1">
      <c r="A521" s="6">
        <v>518</v>
      </c>
      <c r="B521" s="12" t="str">
        <f t="shared" si="16"/>
        <v>07-0167-8085-5010-2000-0000-0011k0680t7510</v>
      </c>
      <c r="C521" s="12" t="s">
        <v>2390</v>
      </c>
      <c r="D521" s="16" t="s">
        <v>2391</v>
      </c>
      <c r="E521" s="9" t="s">
        <v>2392</v>
      </c>
      <c r="F521" s="16" t="s">
        <v>320</v>
      </c>
      <c r="G521" s="10">
        <v>43001</v>
      </c>
      <c r="H521" s="13">
        <v>29.16</v>
      </c>
      <c r="I521" s="8" t="s">
        <v>15</v>
      </c>
      <c r="J521" s="8" t="s">
        <v>13</v>
      </c>
      <c r="K521" s="8" t="s">
        <v>780</v>
      </c>
      <c r="L521" s="8" t="s">
        <v>796</v>
      </c>
      <c r="M521" s="8" t="s">
        <v>782</v>
      </c>
      <c r="N521" s="8" t="s">
        <v>786</v>
      </c>
      <c r="O521" s="43">
        <v>43001</v>
      </c>
      <c r="P521" s="8">
        <f t="shared" si="17"/>
        <v>7</v>
      </c>
      <c r="Q521" s="14"/>
    </row>
    <row r="522" spans="1:17" hidden="1">
      <c r="A522" s="6">
        <v>519</v>
      </c>
      <c r="B522" s="12" t="str">
        <f t="shared" si="16"/>
        <v>07-0158-9261-3810-2000-0000-0018g2590p8318</v>
      </c>
      <c r="C522" s="12" t="s">
        <v>2393</v>
      </c>
      <c r="D522" s="16" t="s">
        <v>2394</v>
      </c>
      <c r="E522" s="9" t="s">
        <v>2395</v>
      </c>
      <c r="F522" s="16" t="s">
        <v>2396</v>
      </c>
      <c r="G522" s="10">
        <v>43089</v>
      </c>
      <c r="H522" s="13">
        <v>81</v>
      </c>
      <c r="I522" s="8" t="s">
        <v>15</v>
      </c>
      <c r="J522" s="8" t="s">
        <v>13</v>
      </c>
      <c r="K522" s="8" t="s">
        <v>780</v>
      </c>
      <c r="L522" s="8" t="s">
        <v>796</v>
      </c>
      <c r="M522" s="8" t="s">
        <v>782</v>
      </c>
      <c r="N522" s="8" t="s">
        <v>786</v>
      </c>
      <c r="O522" s="43">
        <v>43089</v>
      </c>
      <c r="P522" s="8">
        <f t="shared" si="17"/>
        <v>7</v>
      </c>
      <c r="Q522" s="14"/>
    </row>
    <row r="523" spans="1:17" hidden="1">
      <c r="A523" s="6">
        <v>520</v>
      </c>
      <c r="B523" s="12" t="str">
        <f t="shared" si="16"/>
        <v>07-0158-9261-5810-2000-0000-0010g2590p8518</v>
      </c>
      <c r="C523" s="12" t="s">
        <v>2397</v>
      </c>
      <c r="D523" s="16" t="s">
        <v>2398</v>
      </c>
      <c r="E523" s="9" t="s">
        <v>2399</v>
      </c>
      <c r="F523" s="16" t="s">
        <v>321</v>
      </c>
      <c r="G523" s="10">
        <v>43119</v>
      </c>
      <c r="H523" s="13">
        <v>59.4</v>
      </c>
      <c r="I523" s="8" t="s">
        <v>15</v>
      </c>
      <c r="J523" s="8" t="s">
        <v>13</v>
      </c>
      <c r="K523" s="8" t="s">
        <v>780</v>
      </c>
      <c r="L523" s="8" t="s">
        <v>796</v>
      </c>
      <c r="M523" s="8" t="s">
        <v>782</v>
      </c>
      <c r="N523" s="8" t="s">
        <v>786</v>
      </c>
      <c r="O523" s="43">
        <v>43119</v>
      </c>
      <c r="P523" s="8">
        <f t="shared" si="17"/>
        <v>7</v>
      </c>
      <c r="Q523" s="14"/>
    </row>
    <row r="524" spans="1:17" hidden="1">
      <c r="A524" s="6">
        <v>521</v>
      </c>
      <c r="B524" s="12" t="str">
        <f t="shared" si="16"/>
        <v>07-1267-8185-2910-2000-0000-0012k1681t7229</v>
      </c>
      <c r="C524" s="12" t="s">
        <v>2400</v>
      </c>
      <c r="D524" s="16" t="s">
        <v>2401</v>
      </c>
      <c r="E524" s="9" t="s">
        <v>2402</v>
      </c>
      <c r="F524" s="16" t="s">
        <v>162</v>
      </c>
      <c r="G524" s="10">
        <v>43550</v>
      </c>
      <c r="H524" s="13">
        <v>356.4</v>
      </c>
      <c r="I524" s="8" t="s">
        <v>12</v>
      </c>
      <c r="J524" s="8" t="s">
        <v>13</v>
      </c>
      <c r="K524" s="8" t="s">
        <v>780</v>
      </c>
      <c r="L524" s="8" t="s">
        <v>796</v>
      </c>
      <c r="M524" s="8" t="s">
        <v>782</v>
      </c>
      <c r="N524" s="8" t="s">
        <v>783</v>
      </c>
      <c r="O524" s="43">
        <v>43550</v>
      </c>
      <c r="P524" s="8">
        <f t="shared" si="17"/>
        <v>6</v>
      </c>
      <c r="Q524" s="14"/>
    </row>
    <row r="525" spans="1:17" hidden="1">
      <c r="A525" s="6">
        <v>522</v>
      </c>
      <c r="B525" s="12" t="str">
        <f t="shared" si="16"/>
        <v>07-0178-8670-2310-2000-0000-0015h6780n8213</v>
      </c>
      <c r="C525" s="12" t="s">
        <v>2403</v>
      </c>
      <c r="D525" s="16" t="s">
        <v>2404</v>
      </c>
      <c r="E525" s="9" t="s">
        <v>2405</v>
      </c>
      <c r="F525" s="16" t="s">
        <v>322</v>
      </c>
      <c r="G525" s="10">
        <v>42982</v>
      </c>
      <c r="H525" s="13">
        <v>56.16</v>
      </c>
      <c r="I525" s="8" t="s">
        <v>15</v>
      </c>
      <c r="J525" s="8" t="s">
        <v>75</v>
      </c>
      <c r="K525" s="8" t="s">
        <v>780</v>
      </c>
      <c r="L525" s="8" t="s">
        <v>796</v>
      </c>
      <c r="M525" s="8" t="s">
        <v>792</v>
      </c>
      <c r="N525" s="8" t="s">
        <v>786</v>
      </c>
      <c r="O525" s="43">
        <v>42982</v>
      </c>
      <c r="P525" s="8">
        <f t="shared" si="17"/>
        <v>7</v>
      </c>
      <c r="Q525" s="14"/>
    </row>
    <row r="526" spans="1:17" hidden="1">
      <c r="A526" s="6">
        <v>523</v>
      </c>
      <c r="B526" s="12" t="str">
        <f t="shared" si="16"/>
        <v>07-0171-1328-6510-2000-0000-0019c3710w1615</v>
      </c>
      <c r="C526" s="12" t="s">
        <v>2406</v>
      </c>
      <c r="D526" s="16" t="s">
        <v>2407</v>
      </c>
      <c r="E526" s="9" t="s">
        <v>2408</v>
      </c>
      <c r="F526" s="16" t="s">
        <v>323</v>
      </c>
      <c r="G526" s="10">
        <v>42983</v>
      </c>
      <c r="H526" s="13">
        <v>42.66</v>
      </c>
      <c r="I526" s="8" t="s">
        <v>15</v>
      </c>
      <c r="J526" s="8" t="s">
        <v>75</v>
      </c>
      <c r="K526" s="8" t="s">
        <v>780</v>
      </c>
      <c r="L526" s="8" t="s">
        <v>796</v>
      </c>
      <c r="M526" s="8" t="s">
        <v>792</v>
      </c>
      <c r="N526" s="8" t="s">
        <v>786</v>
      </c>
      <c r="O526" s="43">
        <v>42983</v>
      </c>
      <c r="P526" s="8">
        <f t="shared" si="17"/>
        <v>7</v>
      </c>
      <c r="Q526" s="14"/>
    </row>
    <row r="527" spans="1:17" hidden="1">
      <c r="A527" s="6">
        <v>524</v>
      </c>
      <c r="B527" s="12" t="str">
        <f t="shared" si="16"/>
        <v>07-0178-8671-1110-2000-0000-0017h6780p8111</v>
      </c>
      <c r="C527" s="12" t="s">
        <v>2409</v>
      </c>
      <c r="D527" s="16" t="s">
        <v>2410</v>
      </c>
      <c r="E527" s="9" t="s">
        <v>2411</v>
      </c>
      <c r="F527" s="16" t="s">
        <v>324</v>
      </c>
      <c r="G527" s="10">
        <v>42982</v>
      </c>
      <c r="H527" s="13">
        <v>11.34</v>
      </c>
      <c r="I527" s="8" t="s">
        <v>15</v>
      </c>
      <c r="J527" s="8" t="s">
        <v>75</v>
      </c>
      <c r="K527" s="8" t="s">
        <v>780</v>
      </c>
      <c r="L527" s="8" t="s">
        <v>796</v>
      </c>
      <c r="M527" s="8" t="s">
        <v>792</v>
      </c>
      <c r="N527" s="8" t="s">
        <v>786</v>
      </c>
      <c r="O527" s="43">
        <v>42982</v>
      </c>
      <c r="P527" s="8">
        <f t="shared" si="17"/>
        <v>7</v>
      </c>
      <c r="Q527" s="14"/>
    </row>
    <row r="528" spans="1:17" hidden="1">
      <c r="A528" s="6">
        <v>525</v>
      </c>
      <c r="B528" s="12" t="str">
        <f t="shared" si="16"/>
        <v>07-0171-1330-1710-2000-0000-0015d3710n1117</v>
      </c>
      <c r="C528" s="12" t="s">
        <v>2412</v>
      </c>
      <c r="D528" s="16" t="s">
        <v>2413</v>
      </c>
      <c r="E528" s="9" t="s">
        <v>2414</v>
      </c>
      <c r="F528" s="16" t="s">
        <v>2415</v>
      </c>
      <c r="G528" s="10">
        <v>43006</v>
      </c>
      <c r="H528" s="13">
        <v>56.7</v>
      </c>
      <c r="I528" s="8" t="s">
        <v>15</v>
      </c>
      <c r="J528" s="8" t="s">
        <v>75</v>
      </c>
      <c r="K528" s="8" t="s">
        <v>780</v>
      </c>
      <c r="L528" s="8" t="s">
        <v>796</v>
      </c>
      <c r="M528" s="8" t="s">
        <v>792</v>
      </c>
      <c r="N528" s="8" t="s">
        <v>786</v>
      </c>
      <c r="O528" s="43">
        <v>43006</v>
      </c>
      <c r="P528" s="8">
        <f t="shared" si="17"/>
        <v>7</v>
      </c>
      <c r="Q528" s="14"/>
    </row>
    <row r="529" spans="1:17" hidden="1">
      <c r="A529" s="6">
        <v>526</v>
      </c>
      <c r="B529" s="12" t="str">
        <f t="shared" si="16"/>
        <v>07-0158-9260-6310-2000-0000-0017g2590n8613</v>
      </c>
      <c r="C529" s="12" t="s">
        <v>2416</v>
      </c>
      <c r="D529" s="16" t="s">
        <v>2417</v>
      </c>
      <c r="E529" s="9" t="s">
        <v>2418</v>
      </c>
      <c r="F529" s="16" t="s">
        <v>325</v>
      </c>
      <c r="G529" s="10">
        <v>43019</v>
      </c>
      <c r="H529" s="13">
        <v>77.760000000000005</v>
      </c>
      <c r="I529" s="8" t="s">
        <v>15</v>
      </c>
      <c r="J529" s="8" t="s">
        <v>13</v>
      </c>
      <c r="K529" s="8" t="s">
        <v>780</v>
      </c>
      <c r="L529" s="8" t="s">
        <v>796</v>
      </c>
      <c r="M529" s="8" t="s">
        <v>782</v>
      </c>
      <c r="N529" s="8" t="s">
        <v>786</v>
      </c>
      <c r="O529" s="43">
        <v>43019</v>
      </c>
      <c r="P529" s="8">
        <f t="shared" si="17"/>
        <v>7</v>
      </c>
      <c r="Q529" s="14"/>
    </row>
    <row r="530" spans="1:17" hidden="1">
      <c r="A530" s="6">
        <v>527</v>
      </c>
      <c r="B530" s="12" t="str">
        <f t="shared" si="16"/>
        <v>07-0150-6937-7210-2000-0000-0015d9560v0712</v>
      </c>
      <c r="C530" s="12" t="s">
        <v>2419</v>
      </c>
      <c r="D530" s="16" t="s">
        <v>2420</v>
      </c>
      <c r="E530" s="9" t="s">
        <v>2421</v>
      </c>
      <c r="F530" s="16" t="s">
        <v>326</v>
      </c>
      <c r="G530" s="10">
        <v>42980</v>
      </c>
      <c r="H530" s="13">
        <v>87.48</v>
      </c>
      <c r="I530" s="8" t="s">
        <v>15</v>
      </c>
      <c r="J530" s="8" t="s">
        <v>13</v>
      </c>
      <c r="K530" s="8" t="s">
        <v>780</v>
      </c>
      <c r="L530" s="8" t="s">
        <v>796</v>
      </c>
      <c r="M530" s="8" t="s">
        <v>782</v>
      </c>
      <c r="N530" s="8" t="s">
        <v>786</v>
      </c>
      <c r="O530" s="43">
        <v>42980</v>
      </c>
      <c r="P530" s="8">
        <f t="shared" si="17"/>
        <v>7</v>
      </c>
      <c r="Q530" s="14"/>
    </row>
    <row r="531" spans="1:17" hidden="1">
      <c r="A531" s="6">
        <v>528</v>
      </c>
      <c r="B531" s="12" t="str">
        <f t="shared" si="16"/>
        <v>07-0167-8086-1410-2000-0000-0018k0680u7114</v>
      </c>
      <c r="C531" s="12" t="s">
        <v>2422</v>
      </c>
      <c r="D531" s="16" t="s">
        <v>2423</v>
      </c>
      <c r="E531" s="9" t="s">
        <v>2424</v>
      </c>
      <c r="F531" s="16" t="s">
        <v>327</v>
      </c>
      <c r="G531" s="10">
        <v>42984</v>
      </c>
      <c r="H531" s="13">
        <v>87.48</v>
      </c>
      <c r="I531" s="8" t="s">
        <v>15</v>
      </c>
      <c r="J531" s="8" t="s">
        <v>13</v>
      </c>
      <c r="K531" s="8" t="s">
        <v>780</v>
      </c>
      <c r="L531" s="8" t="s">
        <v>796</v>
      </c>
      <c r="M531" s="8" t="s">
        <v>782</v>
      </c>
      <c r="N531" s="8" t="s">
        <v>786</v>
      </c>
      <c r="O531" s="43">
        <v>42984</v>
      </c>
      <c r="P531" s="8">
        <f t="shared" si="17"/>
        <v>7</v>
      </c>
      <c r="Q531" s="14"/>
    </row>
    <row r="532" spans="1:17" hidden="1">
      <c r="A532" s="6">
        <v>529</v>
      </c>
      <c r="B532" s="12" t="str">
        <f t="shared" si="16"/>
        <v>07-0134-0668-5110-2000-0000-0013g6300w4511</v>
      </c>
      <c r="C532" s="12" t="s">
        <v>2425</v>
      </c>
      <c r="D532" s="16" t="s">
        <v>2426</v>
      </c>
      <c r="E532" s="9" t="s">
        <v>2427</v>
      </c>
      <c r="F532" s="16" t="s">
        <v>328</v>
      </c>
      <c r="G532" s="10">
        <v>43186</v>
      </c>
      <c r="H532" s="13">
        <v>11.16</v>
      </c>
      <c r="I532" s="8" t="s">
        <v>15</v>
      </c>
      <c r="J532" s="8" t="s">
        <v>16</v>
      </c>
      <c r="K532" s="8" t="s">
        <v>780</v>
      </c>
      <c r="L532" s="8" t="s">
        <v>796</v>
      </c>
      <c r="M532" s="8" t="s">
        <v>785</v>
      </c>
      <c r="N532" s="8" t="s">
        <v>786</v>
      </c>
      <c r="O532" s="43">
        <v>43186</v>
      </c>
      <c r="P532" s="8">
        <f t="shared" si="17"/>
        <v>7</v>
      </c>
      <c r="Q532" s="14"/>
    </row>
    <row r="533" spans="1:17" hidden="1">
      <c r="A533" s="6">
        <v>530</v>
      </c>
      <c r="B533" s="12" t="str">
        <f t="shared" si="16"/>
        <v>07-0134-1472-3010-2000-0000-0014h4310q4310</v>
      </c>
      <c r="C533" s="12" t="s">
        <v>2428</v>
      </c>
      <c r="D533" s="16" t="s">
        <v>2429</v>
      </c>
      <c r="E533" s="9" t="s">
        <v>2430</v>
      </c>
      <c r="F533" s="16" t="s">
        <v>329</v>
      </c>
      <c r="G533" s="10">
        <v>43014</v>
      </c>
      <c r="H533" s="13">
        <v>21.6</v>
      </c>
      <c r="I533" s="8" t="s">
        <v>15</v>
      </c>
      <c r="J533" s="8" t="s">
        <v>16</v>
      </c>
      <c r="K533" s="8" t="s">
        <v>780</v>
      </c>
      <c r="L533" s="8" t="s">
        <v>796</v>
      </c>
      <c r="M533" s="8" t="s">
        <v>785</v>
      </c>
      <c r="N533" s="8" t="s">
        <v>786</v>
      </c>
      <c r="O533" s="43">
        <v>43014</v>
      </c>
      <c r="P533" s="8">
        <f t="shared" si="17"/>
        <v>7</v>
      </c>
      <c r="Q533" s="14"/>
    </row>
    <row r="534" spans="1:17" hidden="1">
      <c r="A534" s="6">
        <v>531</v>
      </c>
      <c r="B534" s="12" t="str">
        <f t="shared" si="16"/>
        <v>07-0141-0098-8510-2000-0000-0015m0400w1815</v>
      </c>
      <c r="C534" s="12" t="s">
        <v>2431</v>
      </c>
      <c r="D534" s="16" t="s">
        <v>2432</v>
      </c>
      <c r="E534" s="9" t="s">
        <v>2433</v>
      </c>
      <c r="F534" s="16" t="s">
        <v>2434</v>
      </c>
      <c r="G534" s="10">
        <v>43014</v>
      </c>
      <c r="H534" s="13">
        <v>14.85</v>
      </c>
      <c r="I534" s="8" t="s">
        <v>15</v>
      </c>
      <c r="J534" s="8" t="s">
        <v>16</v>
      </c>
      <c r="K534" s="8" t="s">
        <v>780</v>
      </c>
      <c r="L534" s="8" t="s">
        <v>796</v>
      </c>
      <c r="M534" s="8" t="s">
        <v>785</v>
      </c>
      <c r="N534" s="8" t="s">
        <v>786</v>
      </c>
      <c r="O534" s="43">
        <v>43014</v>
      </c>
      <c r="P534" s="8">
        <f t="shared" si="17"/>
        <v>7</v>
      </c>
      <c r="Q534" s="14"/>
    </row>
    <row r="535" spans="1:17" hidden="1">
      <c r="A535" s="6">
        <v>532</v>
      </c>
      <c r="B535" s="12" t="str">
        <f t="shared" si="16"/>
        <v>07-0141-0107-9610-2000-0000-0012</v>
      </c>
      <c r="C535" s="12" t="s">
        <v>2435</v>
      </c>
      <c r="D535" s="16"/>
      <c r="E535" s="9" t="s">
        <v>2436</v>
      </c>
      <c r="F535" s="16" t="s">
        <v>330</v>
      </c>
      <c r="G535" s="10">
        <v>43202</v>
      </c>
      <c r="H535" s="13">
        <v>46.17</v>
      </c>
      <c r="I535" s="8" t="s">
        <v>15</v>
      </c>
      <c r="J535" s="8" t="s">
        <v>16</v>
      </c>
      <c r="K535" s="8" t="s">
        <v>780</v>
      </c>
      <c r="L535" s="8" t="s">
        <v>796</v>
      </c>
      <c r="M535" s="8" t="s">
        <v>785</v>
      </c>
      <c r="N535" s="8" t="s">
        <v>786</v>
      </c>
      <c r="O535" s="43">
        <v>43202</v>
      </c>
      <c r="P535" s="8">
        <f t="shared" si="17"/>
        <v>7</v>
      </c>
      <c r="Q535" s="14"/>
    </row>
    <row r="536" spans="1:17" hidden="1">
      <c r="A536" s="6">
        <v>533</v>
      </c>
      <c r="B536" s="12" t="str">
        <f t="shared" si="16"/>
        <v>07-0146-0648-0510-2000-0000-0017e6400w6015</v>
      </c>
      <c r="C536" s="12" t="s">
        <v>2437</v>
      </c>
      <c r="D536" s="16" t="s">
        <v>2438</v>
      </c>
      <c r="E536" s="9" t="s">
        <v>2439</v>
      </c>
      <c r="F536" s="16" t="s">
        <v>331</v>
      </c>
      <c r="G536" s="10">
        <v>42982</v>
      </c>
      <c r="H536" s="13">
        <v>60.48</v>
      </c>
      <c r="I536" s="8" t="s">
        <v>15</v>
      </c>
      <c r="J536" s="8" t="s">
        <v>16</v>
      </c>
      <c r="K536" s="8" t="s">
        <v>780</v>
      </c>
      <c r="L536" s="8" t="s">
        <v>788</v>
      </c>
      <c r="M536" s="8" t="s">
        <v>785</v>
      </c>
      <c r="N536" s="8" t="s">
        <v>786</v>
      </c>
      <c r="O536" s="43">
        <v>42982</v>
      </c>
      <c r="P536" s="8">
        <f t="shared" si="17"/>
        <v>7</v>
      </c>
      <c r="Q536" s="14"/>
    </row>
    <row r="537" spans="1:17" hidden="1">
      <c r="A537" s="6">
        <v>534</v>
      </c>
      <c r="B537" s="12" t="str">
        <f t="shared" si="16"/>
        <v>07-0130-5064-5210-2000-0000-0011g0350s0512</v>
      </c>
      <c r="C537" s="12" t="s">
        <v>2440</v>
      </c>
      <c r="D537" s="16" t="s">
        <v>2441</v>
      </c>
      <c r="E537" s="9" t="s">
        <v>2442</v>
      </c>
      <c r="F537" s="16" t="s">
        <v>332</v>
      </c>
      <c r="G537" s="10">
        <v>43166</v>
      </c>
      <c r="H537" s="13">
        <v>75.599999999999994</v>
      </c>
      <c r="I537" s="8" t="s">
        <v>15</v>
      </c>
      <c r="J537" s="8" t="s">
        <v>16</v>
      </c>
      <c r="K537" s="8" t="s">
        <v>780</v>
      </c>
      <c r="L537" s="8" t="s">
        <v>796</v>
      </c>
      <c r="M537" s="8" t="s">
        <v>785</v>
      </c>
      <c r="N537" s="8" t="s">
        <v>786</v>
      </c>
      <c r="O537" s="43">
        <v>43166</v>
      </c>
      <c r="P537" s="8">
        <f t="shared" si="17"/>
        <v>7</v>
      </c>
      <c r="Q537" s="14"/>
    </row>
    <row r="538" spans="1:17" hidden="1">
      <c r="A538" s="6">
        <v>535</v>
      </c>
      <c r="B538" s="12" t="str">
        <f t="shared" si="16"/>
        <v>07-0130-5066-2510-2000-0000-0015g0350u0215</v>
      </c>
      <c r="C538" s="12" t="s">
        <v>2443</v>
      </c>
      <c r="D538" s="16" t="s">
        <v>2444</v>
      </c>
      <c r="E538" s="9" t="s">
        <v>2445</v>
      </c>
      <c r="F538" s="16" t="s">
        <v>2446</v>
      </c>
      <c r="G538" s="10">
        <v>43006</v>
      </c>
      <c r="H538" s="13">
        <v>53.19</v>
      </c>
      <c r="I538" s="8" t="s">
        <v>15</v>
      </c>
      <c r="J538" s="8" t="s">
        <v>16</v>
      </c>
      <c r="K538" s="8" t="s">
        <v>780</v>
      </c>
      <c r="L538" s="8" t="s">
        <v>796</v>
      </c>
      <c r="M538" s="8" t="s">
        <v>785</v>
      </c>
      <c r="N538" s="8" t="s">
        <v>786</v>
      </c>
      <c r="O538" s="43">
        <v>43006</v>
      </c>
      <c r="P538" s="8">
        <f t="shared" si="17"/>
        <v>7</v>
      </c>
      <c r="Q538" s="14"/>
    </row>
    <row r="539" spans="1:17" hidden="1">
      <c r="A539" s="6">
        <v>536</v>
      </c>
      <c r="B539" s="12" t="str">
        <f t="shared" si="16"/>
        <v>07-0130-5067-5010-2000-0000-0012g0350v0510</v>
      </c>
      <c r="C539" s="12" t="s">
        <v>2447</v>
      </c>
      <c r="D539" s="16" t="s">
        <v>2448</v>
      </c>
      <c r="E539" s="9" t="s">
        <v>2449</v>
      </c>
      <c r="F539" s="16" t="s">
        <v>333</v>
      </c>
      <c r="G539" s="10">
        <v>43013</v>
      </c>
      <c r="H539" s="13">
        <v>49.68</v>
      </c>
      <c r="I539" s="8" t="s">
        <v>15</v>
      </c>
      <c r="J539" s="8" t="s">
        <v>16</v>
      </c>
      <c r="K539" s="8" t="s">
        <v>780</v>
      </c>
      <c r="L539" s="8" t="s">
        <v>796</v>
      </c>
      <c r="M539" s="8" t="s">
        <v>785</v>
      </c>
      <c r="N539" s="8" t="s">
        <v>786</v>
      </c>
      <c r="O539" s="43">
        <v>43013</v>
      </c>
      <c r="P539" s="8">
        <f t="shared" si="17"/>
        <v>7</v>
      </c>
      <c r="Q539" s="14"/>
    </row>
    <row r="540" spans="1:17" hidden="1">
      <c r="A540" s="6">
        <v>537</v>
      </c>
      <c r="B540" s="12" t="str">
        <f t="shared" si="16"/>
        <v>07-0130-4527-0020-2000-0000-0016c5340v0010</v>
      </c>
      <c r="C540" s="12" t="s">
        <v>2450</v>
      </c>
      <c r="D540" s="16" t="s">
        <v>2451</v>
      </c>
      <c r="E540" s="9" t="s">
        <v>2452</v>
      </c>
      <c r="F540" s="16" t="s">
        <v>334</v>
      </c>
      <c r="G540" s="10">
        <v>43011</v>
      </c>
      <c r="H540" s="13">
        <v>24.03</v>
      </c>
      <c r="I540" s="8" t="s">
        <v>15</v>
      </c>
      <c r="J540" s="8" t="s">
        <v>16</v>
      </c>
      <c r="K540" s="8" t="s">
        <v>780</v>
      </c>
      <c r="L540" s="8" t="s">
        <v>796</v>
      </c>
      <c r="M540" s="8" t="s">
        <v>785</v>
      </c>
      <c r="N540" s="8" t="s">
        <v>786</v>
      </c>
      <c r="O540" s="43">
        <v>43011</v>
      </c>
      <c r="P540" s="8">
        <f t="shared" si="17"/>
        <v>7</v>
      </c>
      <c r="Q540" s="14"/>
    </row>
    <row r="541" spans="1:17" hidden="1">
      <c r="A541" s="6">
        <v>538</v>
      </c>
      <c r="B541" s="12" t="str">
        <f t="shared" si="16"/>
        <v>07-0130-5064-7910-2000-0000-0014g0350s0719</v>
      </c>
      <c r="C541" s="12" t="s">
        <v>2453</v>
      </c>
      <c r="D541" s="16" t="s">
        <v>2454</v>
      </c>
      <c r="E541" s="9" t="s">
        <v>2455</v>
      </c>
      <c r="F541" s="16" t="s">
        <v>2456</v>
      </c>
      <c r="G541" s="10">
        <v>43028</v>
      </c>
      <c r="H541" s="13">
        <v>27</v>
      </c>
      <c r="I541" s="8" t="s">
        <v>15</v>
      </c>
      <c r="J541" s="8" t="s">
        <v>16</v>
      </c>
      <c r="K541" s="8" t="s">
        <v>780</v>
      </c>
      <c r="L541" s="8" t="s">
        <v>796</v>
      </c>
      <c r="M541" s="8" t="s">
        <v>785</v>
      </c>
      <c r="N541" s="8" t="s">
        <v>786</v>
      </c>
      <c r="O541" s="43">
        <v>43028</v>
      </c>
      <c r="P541" s="8">
        <f t="shared" si="17"/>
        <v>7</v>
      </c>
      <c r="Q541" s="14"/>
    </row>
    <row r="542" spans="1:17" hidden="1">
      <c r="A542" s="6">
        <v>539</v>
      </c>
      <c r="B542" s="12" t="str">
        <f t="shared" si="16"/>
        <v>07-0167-8084-3610-2000-0000-0018k0680s7316</v>
      </c>
      <c r="C542" s="12" t="s">
        <v>2457</v>
      </c>
      <c r="D542" s="16" t="s">
        <v>2458</v>
      </c>
      <c r="E542" s="9" t="s">
        <v>2459</v>
      </c>
      <c r="F542" s="16" t="s">
        <v>335</v>
      </c>
      <c r="G542" s="10">
        <v>43193</v>
      </c>
      <c r="H542" s="13">
        <v>77.760000000000005</v>
      </c>
      <c r="I542" s="8" t="s">
        <v>15</v>
      </c>
      <c r="J542" s="8" t="s">
        <v>13</v>
      </c>
      <c r="K542" s="8" t="s">
        <v>780</v>
      </c>
      <c r="L542" s="8" t="s">
        <v>796</v>
      </c>
      <c r="M542" s="8" t="s">
        <v>782</v>
      </c>
      <c r="N542" s="8" t="s">
        <v>786</v>
      </c>
      <c r="O542" s="43">
        <v>43193</v>
      </c>
      <c r="P542" s="8">
        <f t="shared" si="17"/>
        <v>7</v>
      </c>
      <c r="Q542" s="14"/>
    </row>
    <row r="543" spans="1:17" hidden="1">
      <c r="A543" s="6">
        <v>540</v>
      </c>
      <c r="B543" s="12" t="str">
        <f t="shared" si="16"/>
        <v>07-0165-0810-0310-2000-0000-0015b8600n5013</v>
      </c>
      <c r="C543" s="12" t="s">
        <v>2460</v>
      </c>
      <c r="D543" s="16" t="s">
        <v>2461</v>
      </c>
      <c r="E543" s="9" t="s">
        <v>2462</v>
      </c>
      <c r="F543" s="16" t="s">
        <v>335</v>
      </c>
      <c r="G543" s="10">
        <v>43218</v>
      </c>
      <c r="H543" s="13">
        <v>48.06</v>
      </c>
      <c r="I543" s="8" t="s">
        <v>15</v>
      </c>
      <c r="J543" s="8" t="s">
        <v>13</v>
      </c>
      <c r="K543" s="8" t="s">
        <v>780</v>
      </c>
      <c r="L543" s="8" t="s">
        <v>796</v>
      </c>
      <c r="M543" s="8" t="s">
        <v>782</v>
      </c>
      <c r="N543" s="8" t="s">
        <v>786</v>
      </c>
      <c r="O543" s="43">
        <v>43218</v>
      </c>
      <c r="P543" s="8">
        <f t="shared" si="17"/>
        <v>7</v>
      </c>
      <c r="Q543" s="14"/>
    </row>
    <row r="544" spans="1:17" hidden="1">
      <c r="A544" s="6">
        <v>541</v>
      </c>
      <c r="B544" s="12" t="str">
        <f t="shared" si="16"/>
        <v>07-0158-9285-3810-2000-0000-0018k2590t8318</v>
      </c>
      <c r="C544" s="12" t="s">
        <v>2463</v>
      </c>
      <c r="D544" s="16" t="s">
        <v>2464</v>
      </c>
      <c r="E544" s="9" t="s">
        <v>2465</v>
      </c>
      <c r="F544" s="16" t="s">
        <v>336</v>
      </c>
      <c r="G544" s="10">
        <v>43342</v>
      </c>
      <c r="H544" s="13">
        <v>60.48</v>
      </c>
      <c r="I544" s="8" t="s">
        <v>15</v>
      </c>
      <c r="J544" s="8" t="s">
        <v>13</v>
      </c>
      <c r="K544" s="8" t="s">
        <v>780</v>
      </c>
      <c r="L544" s="8" t="s">
        <v>794</v>
      </c>
      <c r="M544" s="8" t="s">
        <v>782</v>
      </c>
      <c r="N544" s="8" t="s">
        <v>786</v>
      </c>
      <c r="O544" s="43">
        <v>43342</v>
      </c>
      <c r="P544" s="8">
        <f t="shared" si="17"/>
        <v>7</v>
      </c>
      <c r="Q544" s="14"/>
    </row>
    <row r="545" spans="1:17" hidden="1">
      <c r="A545" s="6">
        <v>542</v>
      </c>
      <c r="B545" s="12" t="str">
        <f t="shared" si="16"/>
        <v>07-0167-8095-6510-2000-0000-0014eneru408</v>
      </c>
      <c r="C545" s="12" t="s">
        <v>2466</v>
      </c>
      <c r="D545" s="16" t="s">
        <v>2467</v>
      </c>
      <c r="E545" s="9" t="s">
        <v>2468</v>
      </c>
      <c r="F545" s="16" t="s">
        <v>337</v>
      </c>
      <c r="G545" s="10">
        <v>43164</v>
      </c>
      <c r="H545" s="13">
        <v>77.760000000000005</v>
      </c>
      <c r="I545" s="8" t="s">
        <v>15</v>
      </c>
      <c r="J545" s="8" t="s">
        <v>13</v>
      </c>
      <c r="K545" s="8" t="s">
        <v>780</v>
      </c>
      <c r="L545" s="8" t="s">
        <v>796</v>
      </c>
      <c r="M545" s="8" t="s">
        <v>782</v>
      </c>
      <c r="N545" s="8" t="s">
        <v>786</v>
      </c>
      <c r="O545" s="43">
        <v>43164</v>
      </c>
      <c r="P545" s="8">
        <f t="shared" si="17"/>
        <v>7</v>
      </c>
      <c r="Q545" s="14"/>
    </row>
    <row r="546" spans="1:17" hidden="1">
      <c r="A546" s="6">
        <v>543</v>
      </c>
      <c r="B546" s="12" t="str">
        <f t="shared" si="16"/>
        <v>07-0150-6936-7710-2000-0000-0011d9560u0717</v>
      </c>
      <c r="C546" s="12" t="s">
        <v>2469</v>
      </c>
      <c r="D546" s="16" t="s">
        <v>2470</v>
      </c>
      <c r="E546" s="9" t="s">
        <v>2471</v>
      </c>
      <c r="F546" s="16" t="s">
        <v>338</v>
      </c>
      <c r="G546" s="10">
        <v>42993</v>
      </c>
      <c r="H546" s="13">
        <v>25.92</v>
      </c>
      <c r="I546" s="8" t="s">
        <v>15</v>
      </c>
      <c r="J546" s="8" t="s">
        <v>13</v>
      </c>
      <c r="K546" s="8" t="s">
        <v>780</v>
      </c>
      <c r="L546" s="8" t="s">
        <v>796</v>
      </c>
      <c r="M546" s="8" t="s">
        <v>782</v>
      </c>
      <c r="N546" s="8" t="s">
        <v>786</v>
      </c>
      <c r="O546" s="43">
        <v>42993</v>
      </c>
      <c r="P546" s="8">
        <f t="shared" si="17"/>
        <v>7</v>
      </c>
      <c r="Q546" s="14"/>
    </row>
    <row r="547" spans="1:17" hidden="1">
      <c r="A547" s="6">
        <v>544</v>
      </c>
      <c r="B547" s="12" t="str">
        <f t="shared" si="16"/>
        <v>07-0162-3145-1610-2000-0000-0012e1630t2116</v>
      </c>
      <c r="C547" s="12" t="s">
        <v>2472</v>
      </c>
      <c r="D547" s="16" t="s">
        <v>2473</v>
      </c>
      <c r="E547" s="9" t="s">
        <v>2474</v>
      </c>
      <c r="F547" s="16" t="s">
        <v>339</v>
      </c>
      <c r="G547" s="10">
        <v>43022</v>
      </c>
      <c r="H547" s="13">
        <v>10.26</v>
      </c>
      <c r="I547" s="8" t="s">
        <v>15</v>
      </c>
      <c r="J547" s="8" t="s">
        <v>13</v>
      </c>
      <c r="K547" s="8" t="s">
        <v>780</v>
      </c>
      <c r="L547" s="8" t="s">
        <v>796</v>
      </c>
      <c r="M547" s="8" t="s">
        <v>782</v>
      </c>
      <c r="N547" s="8" t="s">
        <v>786</v>
      </c>
      <c r="O547" s="43">
        <v>43022</v>
      </c>
      <c r="P547" s="8">
        <f t="shared" si="17"/>
        <v>7</v>
      </c>
      <c r="Q547" s="14"/>
    </row>
    <row r="548" spans="1:17" hidden="1">
      <c r="A548" s="6">
        <v>545</v>
      </c>
      <c r="B548" s="12" t="str">
        <f t="shared" si="16"/>
        <v>07-0162-3145-1510-2000-0000-0019e1630t2115</v>
      </c>
      <c r="C548" s="12" t="s">
        <v>2475</v>
      </c>
      <c r="D548" s="16" t="s">
        <v>2476</v>
      </c>
      <c r="E548" s="9" t="s">
        <v>2477</v>
      </c>
      <c r="F548" s="16" t="s">
        <v>339</v>
      </c>
      <c r="G548" s="10">
        <v>43020</v>
      </c>
      <c r="H548" s="13">
        <v>22.68</v>
      </c>
      <c r="I548" s="8" t="s">
        <v>15</v>
      </c>
      <c r="J548" s="8" t="s">
        <v>13</v>
      </c>
      <c r="K548" s="8" t="s">
        <v>780</v>
      </c>
      <c r="L548" s="8" t="s">
        <v>796</v>
      </c>
      <c r="M548" s="8" t="s">
        <v>782</v>
      </c>
      <c r="N548" s="8" t="s">
        <v>786</v>
      </c>
      <c r="O548" s="43">
        <v>43020</v>
      </c>
      <c r="P548" s="8">
        <f t="shared" si="17"/>
        <v>7</v>
      </c>
      <c r="Q548" s="14"/>
    </row>
    <row r="549" spans="1:17" hidden="1">
      <c r="A549" s="6">
        <v>546</v>
      </c>
      <c r="B549" s="12" t="str">
        <f t="shared" si="16"/>
        <v>07-0167-8090-6010-2000-0000-0014m0680n7610</v>
      </c>
      <c r="C549" s="12" t="s">
        <v>2478</v>
      </c>
      <c r="D549" s="16" t="s">
        <v>2479</v>
      </c>
      <c r="E549" s="9" t="s">
        <v>2480</v>
      </c>
      <c r="F549" s="16" t="s">
        <v>264</v>
      </c>
      <c r="G549" s="10">
        <v>43060</v>
      </c>
      <c r="H549" s="13">
        <v>87.48</v>
      </c>
      <c r="I549" s="8" t="s">
        <v>15</v>
      </c>
      <c r="J549" s="8" t="s">
        <v>13</v>
      </c>
      <c r="K549" s="8" t="s">
        <v>780</v>
      </c>
      <c r="L549" s="8" t="s">
        <v>796</v>
      </c>
      <c r="M549" s="8" t="s">
        <v>782</v>
      </c>
      <c r="N549" s="8" t="s">
        <v>786</v>
      </c>
      <c r="O549" s="43">
        <v>43060</v>
      </c>
      <c r="P549" s="8">
        <f t="shared" si="17"/>
        <v>7</v>
      </c>
      <c r="Q549" s="14"/>
    </row>
    <row r="550" spans="1:17" hidden="1">
      <c r="A550" s="6">
        <v>547</v>
      </c>
      <c r="B550" s="12" t="str">
        <f t="shared" si="16"/>
        <v>07-0167-8094-8620-2000-0000-0015m0680s7816</v>
      </c>
      <c r="C550" s="12" t="s">
        <v>2481</v>
      </c>
      <c r="D550" s="16" t="s">
        <v>2482</v>
      </c>
      <c r="E550" s="9" t="s">
        <v>2483</v>
      </c>
      <c r="F550" s="16" t="s">
        <v>2484</v>
      </c>
      <c r="G550" s="10">
        <v>43111</v>
      </c>
      <c r="H550" s="13">
        <v>11.88</v>
      </c>
      <c r="I550" s="8" t="s">
        <v>15</v>
      </c>
      <c r="J550" s="8" t="s">
        <v>13</v>
      </c>
      <c r="K550" s="8" t="s">
        <v>780</v>
      </c>
      <c r="L550" s="8" t="s">
        <v>796</v>
      </c>
      <c r="M550" s="8" t="s">
        <v>782</v>
      </c>
      <c r="N550" s="8" t="s">
        <v>786</v>
      </c>
      <c r="O550" s="43">
        <v>43111</v>
      </c>
      <c r="P550" s="8">
        <f t="shared" si="17"/>
        <v>7</v>
      </c>
      <c r="Q550" s="14"/>
    </row>
    <row r="551" spans="1:17" hidden="1">
      <c r="A551" s="6">
        <v>548</v>
      </c>
      <c r="B551" s="12" t="str">
        <f t="shared" si="16"/>
        <v>07-0167-8225-7210-2000-0000-0017c2680t7712</v>
      </c>
      <c r="C551" s="12" t="s">
        <v>2485</v>
      </c>
      <c r="D551" s="16" t="s">
        <v>2486</v>
      </c>
      <c r="E551" s="9" t="s">
        <v>2487</v>
      </c>
      <c r="F551" s="16" t="s">
        <v>41</v>
      </c>
      <c r="G551" s="10">
        <v>43339</v>
      </c>
      <c r="H551" s="13">
        <v>87.48</v>
      </c>
      <c r="I551" s="8" t="s">
        <v>15</v>
      </c>
      <c r="J551" s="8" t="s">
        <v>13</v>
      </c>
      <c r="K551" s="8" t="s">
        <v>780</v>
      </c>
      <c r="L551" s="8" t="s">
        <v>796</v>
      </c>
      <c r="M551" s="8" t="s">
        <v>782</v>
      </c>
      <c r="N551" s="8" t="s">
        <v>786</v>
      </c>
      <c r="O551" s="43">
        <v>43339</v>
      </c>
      <c r="P551" s="8">
        <f t="shared" si="17"/>
        <v>7</v>
      </c>
      <c r="Q551" s="14"/>
    </row>
    <row r="552" spans="1:17" hidden="1">
      <c r="A552" s="6">
        <v>549</v>
      </c>
      <c r="B552" s="12" t="str">
        <f t="shared" si="16"/>
        <v>07-0171-1331-8810-2000-0000-0014d3710p1818</v>
      </c>
      <c r="C552" s="12" t="s">
        <v>2488</v>
      </c>
      <c r="D552" s="16" t="s">
        <v>2489</v>
      </c>
      <c r="E552" s="9" t="s">
        <v>2490</v>
      </c>
      <c r="F552" s="16" t="s">
        <v>340</v>
      </c>
      <c r="G552" s="10">
        <v>42992</v>
      </c>
      <c r="H552" s="13">
        <v>11.07</v>
      </c>
      <c r="I552" s="8" t="s">
        <v>15</v>
      </c>
      <c r="J552" s="8" t="s">
        <v>75</v>
      </c>
      <c r="K552" s="8" t="s">
        <v>780</v>
      </c>
      <c r="L552" s="8" t="s">
        <v>796</v>
      </c>
      <c r="M552" s="8" t="s">
        <v>792</v>
      </c>
      <c r="N552" s="8" t="s">
        <v>786</v>
      </c>
      <c r="O552" s="43">
        <v>42992</v>
      </c>
      <c r="P552" s="8">
        <f t="shared" si="17"/>
        <v>7</v>
      </c>
      <c r="Q552" s="14"/>
    </row>
    <row r="553" spans="1:17" hidden="1">
      <c r="A553" s="6">
        <v>550</v>
      </c>
      <c r="B553" s="12" t="str">
        <f t="shared" si="16"/>
        <v/>
      </c>
      <c r="C553" s="12"/>
      <c r="D553" s="16"/>
      <c r="E553" s="9" t="s">
        <v>2491</v>
      </c>
      <c r="F553" s="16" t="s">
        <v>341</v>
      </c>
      <c r="G553" s="10">
        <v>43006</v>
      </c>
      <c r="H553" s="13">
        <v>13.77</v>
      </c>
      <c r="I553" s="8" t="s">
        <v>15</v>
      </c>
      <c r="J553" s="8" t="s">
        <v>75</v>
      </c>
      <c r="K553" s="8">
        <v>0</v>
      </c>
      <c r="L553" s="8" t="s">
        <v>796</v>
      </c>
      <c r="M553" s="8" t="s">
        <v>792</v>
      </c>
      <c r="N553" s="8" t="s">
        <v>786</v>
      </c>
      <c r="O553" s="43">
        <v>43006</v>
      </c>
      <c r="P553" s="8">
        <f t="shared" si="17"/>
        <v>7</v>
      </c>
      <c r="Q553" s="14"/>
    </row>
    <row r="554" spans="1:17" hidden="1">
      <c r="A554" s="6">
        <v>551</v>
      </c>
      <c r="B554" s="12" t="str">
        <f t="shared" si="16"/>
        <v/>
      </c>
      <c r="C554" s="12"/>
      <c r="D554" s="16"/>
      <c r="E554" s="9" t="s">
        <v>2492</v>
      </c>
      <c r="F554" s="16" t="s">
        <v>341</v>
      </c>
      <c r="G554" s="10">
        <v>43006</v>
      </c>
      <c r="H554" s="13">
        <v>15.66</v>
      </c>
      <c r="I554" s="8" t="s">
        <v>15</v>
      </c>
      <c r="J554" s="8" t="s">
        <v>75</v>
      </c>
      <c r="K554" s="8">
        <v>0</v>
      </c>
      <c r="L554" s="8" t="s">
        <v>796</v>
      </c>
      <c r="M554" s="8" t="s">
        <v>792</v>
      </c>
      <c r="N554" s="8" t="s">
        <v>786</v>
      </c>
      <c r="O554" s="43">
        <v>43006</v>
      </c>
      <c r="P554" s="8">
        <f t="shared" si="17"/>
        <v>7</v>
      </c>
      <c r="Q554" s="14"/>
    </row>
    <row r="555" spans="1:17" hidden="1">
      <c r="A555" s="6">
        <v>552</v>
      </c>
      <c r="B555" s="12" t="str">
        <f t="shared" si="16"/>
        <v>07-0171-1334-1210-2000-0000-0016d3710s1112</v>
      </c>
      <c r="C555" s="12" t="s">
        <v>2493</v>
      </c>
      <c r="D555" s="16" t="s">
        <v>2494</v>
      </c>
      <c r="E555" s="9" t="s">
        <v>2495</v>
      </c>
      <c r="F555" s="16" t="s">
        <v>342</v>
      </c>
      <c r="G555" s="10">
        <v>42992</v>
      </c>
      <c r="H555" s="13">
        <v>29.16</v>
      </c>
      <c r="I555" s="8" t="s">
        <v>15</v>
      </c>
      <c r="J555" s="8" t="s">
        <v>75</v>
      </c>
      <c r="K555" s="8" t="s">
        <v>780</v>
      </c>
      <c r="L555" s="8" t="s">
        <v>796</v>
      </c>
      <c r="M555" s="8" t="s">
        <v>792</v>
      </c>
      <c r="N555" s="8" t="s">
        <v>786</v>
      </c>
      <c r="O555" s="43">
        <v>42992</v>
      </c>
      <c r="P555" s="8">
        <f t="shared" si="17"/>
        <v>7</v>
      </c>
      <c r="Q555" s="14"/>
    </row>
    <row r="556" spans="1:17" hidden="1">
      <c r="A556" s="6">
        <v>553</v>
      </c>
      <c r="B556" s="12" t="str">
        <f t="shared" si="16"/>
        <v>07-0178-8676-9210-2000-0000-0013h6780u8912</v>
      </c>
      <c r="C556" s="12" t="s">
        <v>2496</v>
      </c>
      <c r="D556" s="16" t="s">
        <v>2497</v>
      </c>
      <c r="E556" s="9" t="s">
        <v>2498</v>
      </c>
      <c r="F556" s="16" t="s">
        <v>343</v>
      </c>
      <c r="G556" s="10">
        <v>43004</v>
      </c>
      <c r="H556" s="13">
        <v>87.48</v>
      </c>
      <c r="I556" s="8" t="s">
        <v>15</v>
      </c>
      <c r="J556" s="8" t="s">
        <v>75</v>
      </c>
      <c r="K556" s="8" t="s">
        <v>780</v>
      </c>
      <c r="L556" s="8" t="s">
        <v>796</v>
      </c>
      <c r="M556" s="8" t="s">
        <v>792</v>
      </c>
      <c r="N556" s="8" t="s">
        <v>786</v>
      </c>
      <c r="O556" s="43">
        <v>43004</v>
      </c>
      <c r="P556" s="8">
        <f t="shared" si="17"/>
        <v>7</v>
      </c>
      <c r="Q556" s="14"/>
    </row>
    <row r="557" spans="1:17" hidden="1">
      <c r="A557" s="6">
        <v>554</v>
      </c>
      <c r="B557" s="12" t="str">
        <f t="shared" si="16"/>
        <v>07-0171-1337-7610-2000-0000-0011d3710v1716</v>
      </c>
      <c r="C557" s="12" t="s">
        <v>2499</v>
      </c>
      <c r="D557" s="16" t="s">
        <v>2500</v>
      </c>
      <c r="E557" s="9" t="s">
        <v>2501</v>
      </c>
      <c r="F557" s="16" t="s">
        <v>344</v>
      </c>
      <c r="G557" s="10">
        <v>43013</v>
      </c>
      <c r="H557" s="13">
        <v>38.880000000000003</v>
      </c>
      <c r="I557" s="8" t="s">
        <v>15</v>
      </c>
      <c r="J557" s="8" t="s">
        <v>75</v>
      </c>
      <c r="K557" s="8" t="s">
        <v>780</v>
      </c>
      <c r="L557" s="8" t="s">
        <v>796</v>
      </c>
      <c r="M557" s="8" t="s">
        <v>792</v>
      </c>
      <c r="N557" s="8" t="s">
        <v>786</v>
      </c>
      <c r="O557" s="43">
        <v>43013</v>
      </c>
      <c r="P557" s="8">
        <f t="shared" si="17"/>
        <v>7</v>
      </c>
      <c r="Q557" s="14"/>
    </row>
    <row r="558" spans="1:17" hidden="1">
      <c r="A558" s="6">
        <v>555</v>
      </c>
      <c r="B558" s="12" t="str">
        <f t="shared" si="16"/>
        <v>07-0146-0843-0410-2000-0000-0019e8400r6014</v>
      </c>
      <c r="C558" s="12" t="s">
        <v>2502</v>
      </c>
      <c r="D558" s="16" t="s">
        <v>2503</v>
      </c>
      <c r="E558" s="9" t="s">
        <v>2504</v>
      </c>
      <c r="F558" s="16" t="s">
        <v>345</v>
      </c>
      <c r="G558" s="10">
        <v>43684</v>
      </c>
      <c r="H558" s="13">
        <v>61.6</v>
      </c>
      <c r="I558" s="8" t="s">
        <v>15</v>
      </c>
      <c r="J558" s="8" t="s">
        <v>16</v>
      </c>
      <c r="K558" s="8" t="s">
        <v>800</v>
      </c>
      <c r="L558" s="8" t="s">
        <v>801</v>
      </c>
      <c r="M558" s="8" t="s">
        <v>785</v>
      </c>
      <c r="N558" s="8" t="s">
        <v>786</v>
      </c>
      <c r="O558" s="43">
        <v>43684</v>
      </c>
      <c r="P558" s="8">
        <f t="shared" si="17"/>
        <v>6</v>
      </c>
      <c r="Q558" s="14"/>
    </row>
    <row r="559" spans="1:17" hidden="1">
      <c r="A559" s="6">
        <v>556</v>
      </c>
      <c r="B559" s="12" t="str">
        <f t="shared" si="16"/>
        <v>07-0146-0783-3010-2000-0000-0013k7400r6310</v>
      </c>
      <c r="C559" s="12" t="s">
        <v>2505</v>
      </c>
      <c r="D559" s="16" t="s">
        <v>2506</v>
      </c>
      <c r="E559" s="9" t="s">
        <v>2507</v>
      </c>
      <c r="F559" s="16" t="s">
        <v>346</v>
      </c>
      <c r="G559" s="10">
        <v>42992</v>
      </c>
      <c r="H559" s="13">
        <v>10.53</v>
      </c>
      <c r="I559" s="8" t="s">
        <v>15</v>
      </c>
      <c r="J559" s="8" t="s">
        <v>16</v>
      </c>
      <c r="K559" s="8" t="s">
        <v>780</v>
      </c>
      <c r="L559" s="8" t="s">
        <v>796</v>
      </c>
      <c r="M559" s="8" t="s">
        <v>785</v>
      </c>
      <c r="N559" s="8" t="s">
        <v>786</v>
      </c>
      <c r="O559" s="43">
        <v>42992</v>
      </c>
      <c r="P559" s="8">
        <f t="shared" si="17"/>
        <v>7</v>
      </c>
      <c r="Q559" s="14"/>
    </row>
    <row r="560" spans="1:17" hidden="1">
      <c r="A560" s="6">
        <v>557</v>
      </c>
      <c r="B560" s="12" t="str">
        <f t="shared" si="16"/>
        <v>07-0134-1479-8710-2000-0000-0013h4310x4817</v>
      </c>
      <c r="C560" s="12" t="s">
        <v>2508</v>
      </c>
      <c r="D560" s="16" t="s">
        <v>2509</v>
      </c>
      <c r="E560" s="9" t="s">
        <v>2510</v>
      </c>
      <c r="F560" s="16" t="s">
        <v>347</v>
      </c>
      <c r="G560" s="10">
        <v>43000</v>
      </c>
      <c r="H560" s="13">
        <v>13.23</v>
      </c>
      <c r="I560" s="8" t="s">
        <v>15</v>
      </c>
      <c r="J560" s="8" t="s">
        <v>16</v>
      </c>
      <c r="K560" s="8" t="s">
        <v>780</v>
      </c>
      <c r="L560" s="8" t="s">
        <v>796</v>
      </c>
      <c r="M560" s="8" t="s">
        <v>785</v>
      </c>
      <c r="N560" s="8" t="s">
        <v>786</v>
      </c>
      <c r="O560" s="43">
        <v>43000</v>
      </c>
      <c r="P560" s="8">
        <f t="shared" si="17"/>
        <v>7</v>
      </c>
      <c r="Q560" s="14"/>
    </row>
    <row r="561" spans="1:17" hidden="1">
      <c r="A561" s="6">
        <v>558</v>
      </c>
      <c r="B561" s="12" t="str">
        <f t="shared" si="16"/>
        <v>07-0146-0768-9310-2000-0000-0019g7400w6913</v>
      </c>
      <c r="C561" s="12" t="s">
        <v>2511</v>
      </c>
      <c r="D561" s="16" t="s">
        <v>2512</v>
      </c>
      <c r="E561" s="9" t="s">
        <v>2513</v>
      </c>
      <c r="F561" s="16" t="s">
        <v>348</v>
      </c>
      <c r="G561" s="10">
        <v>43040</v>
      </c>
      <c r="H561" s="13">
        <v>32.130000000000003</v>
      </c>
      <c r="I561" s="8" t="s">
        <v>15</v>
      </c>
      <c r="J561" s="8" t="s">
        <v>16</v>
      </c>
      <c r="K561" s="8" t="s">
        <v>780</v>
      </c>
      <c r="L561" s="8" t="s">
        <v>796</v>
      </c>
      <c r="M561" s="8" t="s">
        <v>785</v>
      </c>
      <c r="N561" s="8" t="s">
        <v>786</v>
      </c>
      <c r="O561" s="43">
        <v>43040</v>
      </c>
      <c r="P561" s="8">
        <f t="shared" si="17"/>
        <v>7</v>
      </c>
      <c r="Q561" s="14"/>
    </row>
    <row r="562" spans="1:17" hidden="1">
      <c r="A562" s="6">
        <v>559</v>
      </c>
      <c r="B562" s="12" t="str">
        <f t="shared" si="16"/>
        <v>07-0141-0110-9110-2000-0000-0011</v>
      </c>
      <c r="C562" s="12" t="s">
        <v>2514</v>
      </c>
      <c r="D562" s="16"/>
      <c r="E562" s="9" t="s">
        <v>2515</v>
      </c>
      <c r="F562" s="16" t="s">
        <v>349</v>
      </c>
      <c r="G562" s="10">
        <v>43012</v>
      </c>
      <c r="H562" s="13">
        <v>87.48</v>
      </c>
      <c r="I562" s="8" t="s">
        <v>15</v>
      </c>
      <c r="J562" s="8" t="s">
        <v>16</v>
      </c>
      <c r="K562" s="8" t="s">
        <v>780</v>
      </c>
      <c r="L562" s="8" t="s">
        <v>796</v>
      </c>
      <c r="M562" s="8" t="s">
        <v>785</v>
      </c>
      <c r="N562" s="8" t="s">
        <v>786</v>
      </c>
      <c r="O562" s="43">
        <v>43012</v>
      </c>
      <c r="P562" s="8">
        <f t="shared" si="17"/>
        <v>7</v>
      </c>
      <c r="Q562" s="14"/>
    </row>
    <row r="563" spans="1:17" hidden="1">
      <c r="A563" s="6">
        <v>560</v>
      </c>
      <c r="B563" s="12" t="str">
        <f t="shared" si="16"/>
        <v>07-0141-0099-1010-2000-0000-0012m0400x1110</v>
      </c>
      <c r="C563" s="12" t="s">
        <v>2516</v>
      </c>
      <c r="D563" s="16" t="s">
        <v>2517</v>
      </c>
      <c r="E563" s="9" t="s">
        <v>2518</v>
      </c>
      <c r="F563" s="16" t="s">
        <v>350</v>
      </c>
      <c r="G563" s="10">
        <v>43041</v>
      </c>
      <c r="H563" s="13">
        <v>34.83</v>
      </c>
      <c r="I563" s="8" t="s">
        <v>15</v>
      </c>
      <c r="J563" s="8" t="s">
        <v>16</v>
      </c>
      <c r="K563" s="8" t="s">
        <v>780</v>
      </c>
      <c r="L563" s="8" t="s">
        <v>796</v>
      </c>
      <c r="M563" s="8" t="s">
        <v>785</v>
      </c>
      <c r="N563" s="8" t="s">
        <v>786</v>
      </c>
      <c r="O563" s="43">
        <v>43041</v>
      </c>
      <c r="P563" s="8">
        <f t="shared" si="17"/>
        <v>7</v>
      </c>
      <c r="Q563" s="14"/>
    </row>
    <row r="564" spans="1:17" hidden="1">
      <c r="A564" s="6">
        <v>561</v>
      </c>
      <c r="B564" s="12" t="str">
        <f t="shared" si="16"/>
        <v>07-0146-0787-2010-2000-0000-0018k7400v6210</v>
      </c>
      <c r="C564" s="12" t="s">
        <v>2519</v>
      </c>
      <c r="D564" s="16" t="s">
        <v>2520</v>
      </c>
      <c r="E564" s="9" t="s">
        <v>2521</v>
      </c>
      <c r="F564" s="16" t="s">
        <v>351</v>
      </c>
      <c r="G564" s="10">
        <v>43208</v>
      </c>
      <c r="H564" s="13">
        <v>32.4</v>
      </c>
      <c r="I564" s="8" t="s">
        <v>15</v>
      </c>
      <c r="J564" s="8" t="s">
        <v>16</v>
      </c>
      <c r="K564" s="8" t="s">
        <v>780</v>
      </c>
      <c r="L564" s="8" t="s">
        <v>796</v>
      </c>
      <c r="M564" s="8" t="s">
        <v>785</v>
      </c>
      <c r="N564" s="8" t="s">
        <v>786</v>
      </c>
      <c r="O564" s="43">
        <v>43208</v>
      </c>
      <c r="P564" s="8">
        <f t="shared" si="17"/>
        <v>7</v>
      </c>
      <c r="Q564" s="14"/>
    </row>
    <row r="565" spans="1:17" hidden="1">
      <c r="A565" s="6">
        <v>562</v>
      </c>
      <c r="B565" s="12" t="str">
        <f t="shared" si="16"/>
        <v>07-0130-2025-1720-2000-0000-0019c0320t0117</v>
      </c>
      <c r="C565" s="12" t="s">
        <v>2522</v>
      </c>
      <c r="D565" s="16" t="s">
        <v>2523</v>
      </c>
      <c r="E565" s="9" t="s">
        <v>2524</v>
      </c>
      <c r="F565" s="16" t="s">
        <v>352</v>
      </c>
      <c r="G565" s="10">
        <v>43007</v>
      </c>
      <c r="H565" s="13">
        <v>28.08</v>
      </c>
      <c r="I565" s="8" t="s">
        <v>15</v>
      </c>
      <c r="J565" s="8" t="s">
        <v>16</v>
      </c>
      <c r="K565" s="8" t="s">
        <v>780</v>
      </c>
      <c r="L565" s="8" t="s">
        <v>796</v>
      </c>
      <c r="M565" s="8" t="s">
        <v>785</v>
      </c>
      <c r="N565" s="8" t="s">
        <v>786</v>
      </c>
      <c r="O565" s="43">
        <v>43007</v>
      </c>
      <c r="P565" s="8">
        <f t="shared" si="17"/>
        <v>7</v>
      </c>
      <c r="Q565" s="14"/>
    </row>
    <row r="566" spans="1:17" hidden="1">
      <c r="A566" s="6">
        <v>563</v>
      </c>
      <c r="B566" s="12" t="str">
        <f t="shared" si="16"/>
        <v>07-0141-0110-9010-2000-0000-0018b1400n1910</v>
      </c>
      <c r="C566" s="12" t="s">
        <v>2525</v>
      </c>
      <c r="D566" s="16" t="s">
        <v>2526</v>
      </c>
      <c r="E566" s="9" t="s">
        <v>2527</v>
      </c>
      <c r="F566" s="16" t="s">
        <v>353</v>
      </c>
      <c r="G566" s="10">
        <v>43019</v>
      </c>
      <c r="H566" s="13">
        <v>54</v>
      </c>
      <c r="I566" s="8" t="s">
        <v>15</v>
      </c>
      <c r="J566" s="8" t="s">
        <v>16</v>
      </c>
      <c r="K566" s="8" t="s">
        <v>780</v>
      </c>
      <c r="L566" s="8" t="s">
        <v>796</v>
      </c>
      <c r="M566" s="8" t="s">
        <v>785</v>
      </c>
      <c r="N566" s="8" t="s">
        <v>786</v>
      </c>
      <c r="O566" s="43">
        <v>43019</v>
      </c>
      <c r="P566" s="8">
        <f t="shared" si="17"/>
        <v>7</v>
      </c>
      <c r="Q566" s="14"/>
    </row>
    <row r="567" spans="1:17" hidden="1">
      <c r="A567" s="6">
        <v>564</v>
      </c>
      <c r="B567" s="12" t="str">
        <f t="shared" si="16"/>
        <v>07-0130-5069-8610-2000-0000-0011g0350x0816</v>
      </c>
      <c r="C567" s="12" t="s">
        <v>2528</v>
      </c>
      <c r="D567" s="16" t="s">
        <v>2529</v>
      </c>
      <c r="E567" s="9" t="s">
        <v>2530</v>
      </c>
      <c r="F567" s="16" t="s">
        <v>354</v>
      </c>
      <c r="G567" s="10">
        <v>44042</v>
      </c>
      <c r="H567" s="13">
        <v>47.79</v>
      </c>
      <c r="I567" s="8" t="s">
        <v>15</v>
      </c>
      <c r="J567" s="8" t="s">
        <v>16</v>
      </c>
      <c r="K567" s="8" t="s">
        <v>780</v>
      </c>
      <c r="L567" s="8" t="s">
        <v>796</v>
      </c>
      <c r="M567" s="8" t="s">
        <v>785</v>
      </c>
      <c r="N567" s="8" t="s">
        <v>786</v>
      </c>
      <c r="O567" s="43">
        <v>44042</v>
      </c>
      <c r="P567" s="8">
        <f t="shared" si="17"/>
        <v>5</v>
      </c>
      <c r="Q567" s="14"/>
    </row>
    <row r="568" spans="1:17" hidden="1">
      <c r="A568" s="6">
        <v>565</v>
      </c>
      <c r="B568" s="12" t="str">
        <f t="shared" si="16"/>
        <v>07-0146-0778-6610-2000-0000-0012h7400w6616</v>
      </c>
      <c r="C568" s="12" t="s">
        <v>2531</v>
      </c>
      <c r="D568" s="16" t="s">
        <v>2532</v>
      </c>
      <c r="E568" s="9" t="s">
        <v>2533</v>
      </c>
      <c r="F568" s="16" t="s">
        <v>46</v>
      </c>
      <c r="G568" s="10">
        <v>43264</v>
      </c>
      <c r="H568" s="13">
        <v>78.3</v>
      </c>
      <c r="I568" s="8" t="s">
        <v>15</v>
      </c>
      <c r="J568" s="8" t="s">
        <v>16</v>
      </c>
      <c r="K568" s="8" t="s">
        <v>780</v>
      </c>
      <c r="L568" s="8" t="s">
        <v>796</v>
      </c>
      <c r="M568" s="8" t="s">
        <v>785</v>
      </c>
      <c r="N568" s="8" t="s">
        <v>786</v>
      </c>
      <c r="O568" s="43">
        <v>43264</v>
      </c>
      <c r="P568" s="8">
        <f t="shared" si="17"/>
        <v>7</v>
      </c>
      <c r="Q568" s="14"/>
    </row>
    <row r="569" spans="1:17" hidden="1">
      <c r="A569" s="6">
        <v>566</v>
      </c>
      <c r="B569" s="12" t="str">
        <f t="shared" si="16"/>
        <v>07-0146-0778-6410-2000-0000-0016h7400w6614</v>
      </c>
      <c r="C569" s="12" t="s">
        <v>2534</v>
      </c>
      <c r="D569" s="16" t="s">
        <v>2535</v>
      </c>
      <c r="E569" s="9" t="s">
        <v>2536</v>
      </c>
      <c r="F569" s="16" t="s">
        <v>46</v>
      </c>
      <c r="G569" s="10">
        <v>43264</v>
      </c>
      <c r="H569" s="13">
        <v>87.48</v>
      </c>
      <c r="I569" s="8" t="s">
        <v>15</v>
      </c>
      <c r="J569" s="8" t="s">
        <v>16</v>
      </c>
      <c r="K569" s="8" t="s">
        <v>780</v>
      </c>
      <c r="L569" s="8" t="s">
        <v>796</v>
      </c>
      <c r="M569" s="8" t="s">
        <v>785</v>
      </c>
      <c r="N569" s="8" t="s">
        <v>786</v>
      </c>
      <c r="O569" s="43">
        <v>43264</v>
      </c>
      <c r="P569" s="8">
        <f t="shared" si="17"/>
        <v>7</v>
      </c>
      <c r="Q569" s="14"/>
    </row>
    <row r="570" spans="1:17" hidden="1">
      <c r="A570" s="6">
        <v>567</v>
      </c>
      <c r="B570" s="12" t="str">
        <f t="shared" si="16"/>
        <v>07-0156-2196-3910-2000-0000-0019</v>
      </c>
      <c r="C570" s="12" t="s">
        <v>2537</v>
      </c>
      <c r="D570" s="16"/>
      <c r="E570" s="9" t="s">
        <v>2538</v>
      </c>
      <c r="F570" s="16" t="s">
        <v>313</v>
      </c>
      <c r="G570" s="10">
        <v>43032</v>
      </c>
      <c r="H570" s="13">
        <v>21.87</v>
      </c>
      <c r="I570" s="8" t="s">
        <v>15</v>
      </c>
      <c r="J570" s="8" t="s">
        <v>13</v>
      </c>
      <c r="K570" s="8" t="s">
        <v>780</v>
      </c>
      <c r="L570" s="8" t="s">
        <v>796</v>
      </c>
      <c r="M570" s="8" t="s">
        <v>782</v>
      </c>
      <c r="N570" s="8" t="s">
        <v>786</v>
      </c>
      <c r="O570" s="43">
        <v>43032</v>
      </c>
      <c r="P570" s="8">
        <f t="shared" si="17"/>
        <v>7</v>
      </c>
      <c r="Q570" s="14"/>
    </row>
    <row r="571" spans="1:17" hidden="1">
      <c r="A571" s="6">
        <v>568</v>
      </c>
      <c r="B571" s="12" t="str">
        <f t="shared" si="16"/>
        <v>07-0158-9268-0710-2000-0000-0015g2590w8017</v>
      </c>
      <c r="C571" s="12" t="s">
        <v>2539</v>
      </c>
      <c r="D571" s="16" t="s">
        <v>2540</v>
      </c>
      <c r="E571" s="9" t="s">
        <v>2541</v>
      </c>
      <c r="F571" s="16" t="s">
        <v>357</v>
      </c>
      <c r="G571" s="10">
        <v>43025</v>
      </c>
      <c r="H571" s="13">
        <v>10.8</v>
      </c>
      <c r="I571" s="8" t="s">
        <v>15</v>
      </c>
      <c r="J571" s="8" t="s">
        <v>13</v>
      </c>
      <c r="K571" s="8" t="s">
        <v>780</v>
      </c>
      <c r="L571" s="8" t="s">
        <v>796</v>
      </c>
      <c r="M571" s="8" t="s">
        <v>782</v>
      </c>
      <c r="N571" s="8" t="s">
        <v>786</v>
      </c>
      <c r="O571" s="43">
        <v>43025</v>
      </c>
      <c r="P571" s="8">
        <f t="shared" si="17"/>
        <v>7</v>
      </c>
      <c r="Q571" s="14"/>
    </row>
    <row r="572" spans="1:17" hidden="1">
      <c r="A572" s="6">
        <v>569</v>
      </c>
      <c r="B572" s="12" t="str">
        <f t="shared" si="16"/>
        <v>07-0165-0817-7510-2000-0000-0011b8600v5715</v>
      </c>
      <c r="C572" s="12" t="s">
        <v>2542</v>
      </c>
      <c r="D572" s="16" t="s">
        <v>2543</v>
      </c>
      <c r="E572" s="9" t="s">
        <v>2544</v>
      </c>
      <c r="F572" s="16" t="s">
        <v>358</v>
      </c>
      <c r="G572" s="10">
        <v>43013</v>
      </c>
      <c r="H572" s="13">
        <v>64.8</v>
      </c>
      <c r="I572" s="8" t="s">
        <v>15</v>
      </c>
      <c r="J572" s="8" t="s">
        <v>13</v>
      </c>
      <c r="K572" s="8" t="s">
        <v>780</v>
      </c>
      <c r="L572" s="8" t="s">
        <v>796</v>
      </c>
      <c r="M572" s="8" t="s">
        <v>782</v>
      </c>
      <c r="N572" s="8" t="s">
        <v>786</v>
      </c>
      <c r="O572" s="43">
        <v>43013</v>
      </c>
      <c r="P572" s="8">
        <f t="shared" si="17"/>
        <v>7</v>
      </c>
      <c r="Q572" s="14"/>
    </row>
    <row r="573" spans="1:17" hidden="1">
      <c r="A573" s="6">
        <v>570</v>
      </c>
      <c r="B573" s="12" t="str">
        <f t="shared" si="16"/>
        <v>07-0156-2195-7010-2000-0000-0017m1520t6710</v>
      </c>
      <c r="C573" s="12" t="s">
        <v>2545</v>
      </c>
      <c r="D573" s="16" t="s">
        <v>2546</v>
      </c>
      <c r="E573" s="9" t="s">
        <v>2547</v>
      </c>
      <c r="F573" s="16" t="s">
        <v>359</v>
      </c>
      <c r="G573" s="10">
        <v>43097</v>
      </c>
      <c r="H573" s="13">
        <v>37.799999999999997</v>
      </c>
      <c r="I573" s="8" t="s">
        <v>15</v>
      </c>
      <c r="J573" s="8" t="s">
        <v>13</v>
      </c>
      <c r="K573" s="8" t="s">
        <v>780</v>
      </c>
      <c r="L573" s="8" t="s">
        <v>796</v>
      </c>
      <c r="M573" s="8" t="s">
        <v>782</v>
      </c>
      <c r="N573" s="8" t="s">
        <v>786</v>
      </c>
      <c r="O573" s="43">
        <v>43097</v>
      </c>
      <c r="P573" s="8">
        <f t="shared" si="17"/>
        <v>7</v>
      </c>
      <c r="Q573" s="14"/>
    </row>
    <row r="574" spans="1:17" hidden="1">
      <c r="A574" s="6">
        <v>571</v>
      </c>
      <c r="B574" s="12" t="str">
        <f t="shared" si="16"/>
        <v>07-0167-8100-6010-2000-0000-0016a1680n7610</v>
      </c>
      <c r="C574" s="12" t="s">
        <v>2548</v>
      </c>
      <c r="D574" s="16" t="s">
        <v>2549</v>
      </c>
      <c r="E574" s="9" t="s">
        <v>2550</v>
      </c>
      <c r="F574" s="16" t="s">
        <v>360</v>
      </c>
      <c r="G574" s="10">
        <v>43021</v>
      </c>
      <c r="H574" s="13">
        <v>21.6</v>
      </c>
      <c r="I574" s="8" t="s">
        <v>15</v>
      </c>
      <c r="J574" s="8" t="s">
        <v>13</v>
      </c>
      <c r="K574" s="8" t="s">
        <v>780</v>
      </c>
      <c r="L574" s="8" t="s">
        <v>796</v>
      </c>
      <c r="M574" s="8" t="s">
        <v>782</v>
      </c>
      <c r="N574" s="8" t="s">
        <v>786</v>
      </c>
      <c r="O574" s="43">
        <v>43021</v>
      </c>
      <c r="P574" s="8">
        <f t="shared" si="17"/>
        <v>7</v>
      </c>
      <c r="Q574" s="14"/>
    </row>
    <row r="575" spans="1:17" hidden="1">
      <c r="A575" s="6">
        <v>572</v>
      </c>
      <c r="B575" s="12" t="str">
        <f t="shared" si="16"/>
        <v>07-0162-3146-2610-2000-0000-0012e1630u2216</v>
      </c>
      <c r="C575" s="12" t="s">
        <v>2551</v>
      </c>
      <c r="D575" s="16" t="s">
        <v>2552</v>
      </c>
      <c r="E575" s="9" t="s">
        <v>2553</v>
      </c>
      <c r="F575" s="16" t="s">
        <v>361</v>
      </c>
      <c r="G575" s="10">
        <v>43025</v>
      </c>
      <c r="H575" s="13">
        <v>22.68</v>
      </c>
      <c r="I575" s="8" t="s">
        <v>15</v>
      </c>
      <c r="J575" s="8" t="s">
        <v>13</v>
      </c>
      <c r="K575" s="8" t="s">
        <v>780</v>
      </c>
      <c r="L575" s="8" t="s">
        <v>796</v>
      </c>
      <c r="M575" s="8" t="s">
        <v>782</v>
      </c>
      <c r="N575" s="8" t="s">
        <v>786</v>
      </c>
      <c r="O575" s="43">
        <v>43025</v>
      </c>
      <c r="P575" s="8">
        <f t="shared" si="17"/>
        <v>7</v>
      </c>
      <c r="Q575" s="14"/>
    </row>
    <row r="576" spans="1:17" hidden="1">
      <c r="A576" s="6">
        <v>573</v>
      </c>
      <c r="B576" s="12" t="str">
        <f t="shared" si="16"/>
        <v>07-0167-8101-0910-2000-0000-0016a1680p7019</v>
      </c>
      <c r="C576" s="12" t="s">
        <v>2554</v>
      </c>
      <c r="D576" s="16" t="s">
        <v>2555</v>
      </c>
      <c r="E576" s="9" t="s">
        <v>2556</v>
      </c>
      <c r="F576" s="16" t="s">
        <v>362</v>
      </c>
      <c r="G576" s="10">
        <v>43139</v>
      </c>
      <c r="H576" s="13">
        <v>87.48</v>
      </c>
      <c r="I576" s="8" t="s">
        <v>15</v>
      </c>
      <c r="J576" s="8" t="s">
        <v>13</v>
      </c>
      <c r="K576" s="8" t="s">
        <v>780</v>
      </c>
      <c r="L576" s="8" t="s">
        <v>796</v>
      </c>
      <c r="M576" s="8" t="s">
        <v>782</v>
      </c>
      <c r="N576" s="8" t="s">
        <v>786</v>
      </c>
      <c r="O576" s="43">
        <v>43139</v>
      </c>
      <c r="P576" s="8">
        <f t="shared" si="17"/>
        <v>7</v>
      </c>
      <c r="Q576" s="14"/>
    </row>
    <row r="577" spans="1:17" hidden="1">
      <c r="A577" s="6">
        <v>574</v>
      </c>
      <c r="B577" s="12" t="str">
        <f t="shared" si="16"/>
        <v>07-0156-2197-6510-2000-0000-0019m1520v6615</v>
      </c>
      <c r="C577" s="12" t="s">
        <v>2557</v>
      </c>
      <c r="D577" s="16" t="s">
        <v>2558</v>
      </c>
      <c r="E577" s="9" t="s">
        <v>2559</v>
      </c>
      <c r="F577" s="16" t="s">
        <v>2560</v>
      </c>
      <c r="G577" s="10">
        <v>43130</v>
      </c>
      <c r="H577" s="13">
        <v>11.34</v>
      </c>
      <c r="I577" s="8" t="s">
        <v>15</v>
      </c>
      <c r="J577" s="8" t="s">
        <v>13</v>
      </c>
      <c r="K577" s="8" t="s">
        <v>780</v>
      </c>
      <c r="L577" s="8" t="s">
        <v>796</v>
      </c>
      <c r="M577" s="8" t="s">
        <v>782</v>
      </c>
      <c r="N577" s="8" t="s">
        <v>786</v>
      </c>
      <c r="O577" s="43">
        <v>43130</v>
      </c>
      <c r="P577" s="8">
        <f t="shared" si="17"/>
        <v>7</v>
      </c>
      <c r="Q577" s="14"/>
    </row>
    <row r="578" spans="1:17" hidden="1">
      <c r="A578" s="6">
        <v>575</v>
      </c>
      <c r="B578" s="12" t="str">
        <f t="shared" si="16"/>
        <v>07-0178-8680-9210-2000-0000-0016k6780n8912</v>
      </c>
      <c r="C578" s="12" t="s">
        <v>2561</v>
      </c>
      <c r="D578" s="16" t="s">
        <v>2562</v>
      </c>
      <c r="E578" s="9" t="s">
        <v>2563</v>
      </c>
      <c r="F578" s="16" t="s">
        <v>2564</v>
      </c>
      <c r="G578" s="10">
        <v>43059</v>
      </c>
      <c r="H578" s="13">
        <v>22.68</v>
      </c>
      <c r="I578" s="8" t="s">
        <v>15</v>
      </c>
      <c r="J578" s="8" t="s">
        <v>75</v>
      </c>
      <c r="K578" s="8" t="s">
        <v>780</v>
      </c>
      <c r="L578" s="8" t="s">
        <v>796</v>
      </c>
      <c r="M578" s="8" t="s">
        <v>792</v>
      </c>
      <c r="N578" s="8" t="s">
        <v>786</v>
      </c>
      <c r="O578" s="43">
        <v>43059</v>
      </c>
      <c r="P578" s="8">
        <f t="shared" si="17"/>
        <v>7</v>
      </c>
      <c r="Q578" s="14"/>
    </row>
    <row r="579" spans="1:17" hidden="1">
      <c r="A579" s="6">
        <v>576</v>
      </c>
      <c r="B579" s="12" t="str">
        <f t="shared" si="16"/>
        <v>07-0134-1104-6510-2000-0000-0016a1310s4615</v>
      </c>
      <c r="C579" s="12" t="s">
        <v>2565</v>
      </c>
      <c r="D579" s="16" t="s">
        <v>2566</v>
      </c>
      <c r="E579" s="9" t="s">
        <v>2567</v>
      </c>
      <c r="F579" s="16" t="s">
        <v>363</v>
      </c>
      <c r="G579" s="10">
        <v>43249</v>
      </c>
      <c r="H579" s="13">
        <v>19.98</v>
      </c>
      <c r="I579" s="8" t="s">
        <v>15</v>
      </c>
      <c r="J579" s="8" t="s">
        <v>16</v>
      </c>
      <c r="K579" s="8" t="s">
        <v>780</v>
      </c>
      <c r="L579" s="8" t="s">
        <v>796</v>
      </c>
      <c r="M579" s="8" t="s">
        <v>785</v>
      </c>
      <c r="N579" s="8" t="s">
        <v>786</v>
      </c>
      <c r="O579" s="43">
        <v>43249</v>
      </c>
      <c r="P579" s="8">
        <f t="shared" si="17"/>
        <v>7</v>
      </c>
      <c r="Q579" s="14"/>
    </row>
    <row r="580" spans="1:17" hidden="1">
      <c r="A580" s="6">
        <v>577</v>
      </c>
      <c r="B580" s="12" t="str">
        <f t="shared" si="16"/>
        <v>07-0134-1486-5010-2000-0000-0019k4310u4510</v>
      </c>
      <c r="C580" s="12" t="s">
        <v>2568</v>
      </c>
      <c r="D580" s="16" t="s">
        <v>2569</v>
      </c>
      <c r="E580" s="9" t="s">
        <v>2570</v>
      </c>
      <c r="F580" s="16" t="s">
        <v>364</v>
      </c>
      <c r="G580" s="10">
        <v>43019</v>
      </c>
      <c r="H580" s="13">
        <v>48.87</v>
      </c>
      <c r="I580" s="8" t="s">
        <v>15</v>
      </c>
      <c r="J580" s="8" t="s">
        <v>16</v>
      </c>
      <c r="K580" s="8" t="s">
        <v>780</v>
      </c>
      <c r="L580" s="8" t="s">
        <v>796</v>
      </c>
      <c r="M580" s="8" t="s">
        <v>785</v>
      </c>
      <c r="N580" s="8" t="s">
        <v>786</v>
      </c>
      <c r="O580" s="43">
        <v>43019</v>
      </c>
      <c r="P580" s="8">
        <f t="shared" si="17"/>
        <v>7</v>
      </c>
      <c r="Q580" s="14"/>
    </row>
    <row r="581" spans="1:17" hidden="1">
      <c r="A581" s="6">
        <v>578</v>
      </c>
      <c r="B581" s="12" t="str">
        <f t="shared" ref="B581:B644" si="18">C581&amp;D581</f>
        <v>07-0141-0124-7510-2000-0000-0014c1400s1715</v>
      </c>
      <c r="C581" s="12" t="s">
        <v>2571</v>
      </c>
      <c r="D581" s="16" t="s">
        <v>2572</v>
      </c>
      <c r="E581" s="9" t="s">
        <v>2573</v>
      </c>
      <c r="F581" s="16" t="s">
        <v>776</v>
      </c>
      <c r="G581" s="10">
        <v>43171</v>
      </c>
      <c r="H581" s="13">
        <v>27</v>
      </c>
      <c r="I581" s="8" t="s">
        <v>15</v>
      </c>
      <c r="J581" s="8" t="s">
        <v>16</v>
      </c>
      <c r="K581" s="8" t="s">
        <v>780</v>
      </c>
      <c r="L581" s="8" t="s">
        <v>796</v>
      </c>
      <c r="M581" s="8" t="s">
        <v>785</v>
      </c>
      <c r="N581" s="8" t="s">
        <v>786</v>
      </c>
      <c r="O581" s="43">
        <v>43171</v>
      </c>
      <c r="P581" s="8">
        <f t="shared" si="17"/>
        <v>7</v>
      </c>
      <c r="Q581" s="14"/>
    </row>
    <row r="582" spans="1:17" hidden="1">
      <c r="A582" s="6">
        <v>579</v>
      </c>
      <c r="B582" s="12" t="str">
        <f t="shared" si="18"/>
        <v>07-0141-0124-7610-2000-0000-0017c1400s1716</v>
      </c>
      <c r="C582" s="12" t="s">
        <v>2574</v>
      </c>
      <c r="D582" s="16" t="s">
        <v>2575</v>
      </c>
      <c r="E582" s="9" t="s">
        <v>2576</v>
      </c>
      <c r="F582" s="16" t="s">
        <v>776</v>
      </c>
      <c r="G582" s="10">
        <v>43171</v>
      </c>
      <c r="H582" s="13">
        <v>20.79</v>
      </c>
      <c r="I582" s="8" t="s">
        <v>15</v>
      </c>
      <c r="J582" s="8" t="s">
        <v>16</v>
      </c>
      <c r="K582" s="8" t="s">
        <v>780</v>
      </c>
      <c r="L582" s="8" t="s">
        <v>796</v>
      </c>
      <c r="M582" s="8" t="s">
        <v>785</v>
      </c>
      <c r="N582" s="8" t="s">
        <v>786</v>
      </c>
      <c r="O582" s="43">
        <v>43171</v>
      </c>
      <c r="P582" s="8">
        <f t="shared" ref="P582:P645" si="19">DATEDIF(O582,$B$1,"Y")</f>
        <v>7</v>
      </c>
      <c r="Q582" s="14"/>
    </row>
    <row r="583" spans="1:17" hidden="1">
      <c r="A583" s="6">
        <v>580</v>
      </c>
      <c r="B583" s="12" t="str">
        <f t="shared" si="18"/>
        <v>07-0140-9990-7710-2000-0000-0019m9490n0717</v>
      </c>
      <c r="C583" s="12" t="s">
        <v>2577</v>
      </c>
      <c r="D583" s="16" t="s">
        <v>2578</v>
      </c>
      <c r="E583" s="9" t="s">
        <v>2579</v>
      </c>
      <c r="F583" s="16" t="s">
        <v>2580</v>
      </c>
      <c r="G583" s="10">
        <v>43165</v>
      </c>
      <c r="H583" s="13">
        <v>17.28</v>
      </c>
      <c r="I583" s="8" t="s">
        <v>15</v>
      </c>
      <c r="J583" s="8" t="s">
        <v>16</v>
      </c>
      <c r="K583" s="8" t="s">
        <v>780</v>
      </c>
      <c r="L583" s="8" t="s">
        <v>796</v>
      </c>
      <c r="M583" s="8" t="s">
        <v>785</v>
      </c>
      <c r="N583" s="8" t="s">
        <v>786</v>
      </c>
      <c r="O583" s="43">
        <v>43165</v>
      </c>
      <c r="P583" s="8">
        <f t="shared" si="19"/>
        <v>7</v>
      </c>
      <c r="Q583" s="14"/>
    </row>
    <row r="584" spans="1:17" hidden="1">
      <c r="A584" s="6">
        <v>581</v>
      </c>
      <c r="B584" s="12" t="str">
        <f t="shared" si="18"/>
        <v>07-0134-1500-1410-2000-0000-0012a5310n4114</v>
      </c>
      <c r="C584" s="12" t="s">
        <v>2581</v>
      </c>
      <c r="D584" s="16" t="s">
        <v>2582</v>
      </c>
      <c r="E584" s="9" t="s">
        <v>2583</v>
      </c>
      <c r="F584" s="16" t="s">
        <v>365</v>
      </c>
      <c r="G584" s="10">
        <v>43159</v>
      </c>
      <c r="H584" s="13">
        <v>41.04</v>
      </c>
      <c r="I584" s="8" t="s">
        <v>15</v>
      </c>
      <c r="J584" s="8" t="s">
        <v>16</v>
      </c>
      <c r="K584" s="8" t="s">
        <v>780</v>
      </c>
      <c r="L584" s="8" t="s">
        <v>796</v>
      </c>
      <c r="M584" s="8" t="s">
        <v>785</v>
      </c>
      <c r="N584" s="8" t="s">
        <v>786</v>
      </c>
      <c r="O584" s="43">
        <v>43159</v>
      </c>
      <c r="P584" s="8">
        <f t="shared" si="19"/>
        <v>7</v>
      </c>
      <c r="Q584" s="14"/>
    </row>
    <row r="585" spans="1:17" hidden="1">
      <c r="A585" s="6">
        <v>582</v>
      </c>
      <c r="B585" s="12" t="str">
        <f t="shared" si="18"/>
        <v>07-0141-0126-1210-2000-0000-0017c1400u1112</v>
      </c>
      <c r="C585" s="12" t="s">
        <v>2584</v>
      </c>
      <c r="D585" s="16" t="s">
        <v>2585</v>
      </c>
      <c r="E585" s="9" t="s">
        <v>2586</v>
      </c>
      <c r="F585" s="16" t="s">
        <v>366</v>
      </c>
      <c r="G585" s="10">
        <v>43452</v>
      </c>
      <c r="H585" s="13">
        <v>68.040000000000006</v>
      </c>
      <c r="I585" s="8" t="s">
        <v>15</v>
      </c>
      <c r="J585" s="8" t="s">
        <v>16</v>
      </c>
      <c r="K585" s="8" t="s">
        <v>780</v>
      </c>
      <c r="L585" s="8" t="s">
        <v>796</v>
      </c>
      <c r="M585" s="8" t="s">
        <v>785</v>
      </c>
      <c r="N585" s="8" t="s">
        <v>786</v>
      </c>
      <c r="O585" s="43">
        <v>43452</v>
      </c>
      <c r="P585" s="8">
        <f t="shared" si="19"/>
        <v>6</v>
      </c>
      <c r="Q585" s="14"/>
    </row>
    <row r="586" spans="1:17" hidden="1">
      <c r="A586" s="6">
        <v>583</v>
      </c>
      <c r="B586" s="12" t="str">
        <f t="shared" si="18"/>
        <v>07-0146-0767-3410-2000-0000-0017g7400v6314</v>
      </c>
      <c r="C586" s="12" t="s">
        <v>2587</v>
      </c>
      <c r="D586" s="16" t="s">
        <v>2588</v>
      </c>
      <c r="E586" s="9" t="s">
        <v>2589</v>
      </c>
      <c r="F586" s="16" t="s">
        <v>367</v>
      </c>
      <c r="G586" s="10">
        <v>43035</v>
      </c>
      <c r="H586" s="13">
        <v>87.48</v>
      </c>
      <c r="I586" s="8" t="s">
        <v>15</v>
      </c>
      <c r="J586" s="8" t="s">
        <v>16</v>
      </c>
      <c r="K586" s="8" t="s">
        <v>780</v>
      </c>
      <c r="L586" s="8" t="s">
        <v>796</v>
      </c>
      <c r="M586" s="8" t="s">
        <v>785</v>
      </c>
      <c r="N586" s="8" t="s">
        <v>786</v>
      </c>
      <c r="O586" s="43">
        <v>43035</v>
      </c>
      <c r="P586" s="8">
        <f t="shared" si="19"/>
        <v>7</v>
      </c>
      <c r="Q586" s="14"/>
    </row>
    <row r="587" spans="1:17" hidden="1">
      <c r="A587" s="6">
        <v>584</v>
      </c>
      <c r="B587" s="12" t="str">
        <f t="shared" si="18"/>
        <v>07-0146-0774-1910-2000-0000-0010h7400s6119</v>
      </c>
      <c r="C587" s="12" t="s">
        <v>2590</v>
      </c>
      <c r="D587" s="16" t="s">
        <v>2591</v>
      </c>
      <c r="E587" s="9" t="s">
        <v>2592</v>
      </c>
      <c r="F587" s="16" t="s">
        <v>368</v>
      </c>
      <c r="G587" s="10">
        <v>43274</v>
      </c>
      <c r="H587" s="13">
        <v>87.48</v>
      </c>
      <c r="I587" s="8" t="s">
        <v>15</v>
      </c>
      <c r="J587" s="8" t="s">
        <v>16</v>
      </c>
      <c r="K587" s="8" t="s">
        <v>780</v>
      </c>
      <c r="L587" s="8" t="s">
        <v>796</v>
      </c>
      <c r="M587" s="8" t="s">
        <v>785</v>
      </c>
      <c r="N587" s="8" t="s">
        <v>786</v>
      </c>
      <c r="O587" s="43">
        <v>43274</v>
      </c>
      <c r="P587" s="8">
        <f t="shared" si="19"/>
        <v>7</v>
      </c>
      <c r="Q587" s="14"/>
    </row>
    <row r="588" spans="1:17" hidden="1">
      <c r="A588" s="6">
        <v>585</v>
      </c>
      <c r="B588" s="12" t="str">
        <f t="shared" si="18"/>
        <v>07-0130-5065-5210-2000-0000-0010g0350t0512</v>
      </c>
      <c r="C588" s="12" t="s">
        <v>2593</v>
      </c>
      <c r="D588" s="16" t="s">
        <v>2594</v>
      </c>
      <c r="E588" s="9" t="s">
        <v>2595</v>
      </c>
      <c r="F588" s="16" t="s">
        <v>369</v>
      </c>
      <c r="G588" s="10">
        <v>43070</v>
      </c>
      <c r="H588" s="13">
        <v>55.08</v>
      </c>
      <c r="I588" s="8" t="s">
        <v>15</v>
      </c>
      <c r="J588" s="8" t="s">
        <v>16</v>
      </c>
      <c r="K588" s="8" t="s">
        <v>780</v>
      </c>
      <c r="L588" s="8" t="s">
        <v>796</v>
      </c>
      <c r="M588" s="8" t="s">
        <v>785</v>
      </c>
      <c r="N588" s="8" t="s">
        <v>786</v>
      </c>
      <c r="O588" s="43">
        <v>43070</v>
      </c>
      <c r="P588" s="8">
        <f t="shared" si="19"/>
        <v>7</v>
      </c>
      <c r="Q588" s="14"/>
    </row>
    <row r="589" spans="1:17" hidden="1">
      <c r="A589" s="6">
        <v>586</v>
      </c>
      <c r="B589" s="12" t="str">
        <f t="shared" si="18"/>
        <v>07-0130-5065-5510-2000-0000-0019g0350t0515</v>
      </c>
      <c r="C589" s="12" t="s">
        <v>2596</v>
      </c>
      <c r="D589" s="16" t="s">
        <v>2597</v>
      </c>
      <c r="E589" s="9" t="s">
        <v>2598</v>
      </c>
      <c r="F589" s="16" t="s">
        <v>369</v>
      </c>
      <c r="G589" s="10">
        <v>43070</v>
      </c>
      <c r="H589" s="13">
        <v>61.56</v>
      </c>
      <c r="I589" s="8" t="s">
        <v>15</v>
      </c>
      <c r="J589" s="8" t="s">
        <v>16</v>
      </c>
      <c r="K589" s="8" t="s">
        <v>780</v>
      </c>
      <c r="L589" s="8" t="s">
        <v>796</v>
      </c>
      <c r="M589" s="8" t="s">
        <v>785</v>
      </c>
      <c r="N589" s="8" t="s">
        <v>786</v>
      </c>
      <c r="O589" s="43">
        <v>43070</v>
      </c>
      <c r="P589" s="8">
        <f t="shared" si="19"/>
        <v>7</v>
      </c>
      <c r="Q589" s="14"/>
    </row>
    <row r="590" spans="1:17" hidden="1">
      <c r="A590" s="6">
        <v>587</v>
      </c>
      <c r="B590" s="12" t="str">
        <f t="shared" si="18"/>
        <v>07-0134-1483-0310-2000-0000-0016k4310r4013</v>
      </c>
      <c r="C590" s="12" t="s">
        <v>2599</v>
      </c>
      <c r="D590" s="16" t="s">
        <v>2600</v>
      </c>
      <c r="E590" s="9" t="s">
        <v>2601</v>
      </c>
      <c r="F590" s="16" t="s">
        <v>370</v>
      </c>
      <c r="G590" s="10">
        <v>43090</v>
      </c>
      <c r="H590" s="13">
        <v>87.48</v>
      </c>
      <c r="I590" s="8" t="s">
        <v>15</v>
      </c>
      <c r="J590" s="8" t="s">
        <v>16</v>
      </c>
      <c r="K590" s="8" t="s">
        <v>780</v>
      </c>
      <c r="L590" s="8" t="s">
        <v>796</v>
      </c>
      <c r="M590" s="8" t="s">
        <v>785</v>
      </c>
      <c r="N590" s="8" t="s">
        <v>786</v>
      </c>
      <c r="O590" s="43">
        <v>43090</v>
      </c>
      <c r="P590" s="8">
        <f t="shared" si="19"/>
        <v>7</v>
      </c>
      <c r="Q590" s="14"/>
    </row>
    <row r="591" spans="1:17" hidden="1">
      <c r="A591" s="6">
        <v>588</v>
      </c>
      <c r="B591" s="12" t="str">
        <f t="shared" si="18"/>
        <v>07-0141-0108-9110-2000-0000-0016a1400w1911</v>
      </c>
      <c r="C591" s="12" t="s">
        <v>2602</v>
      </c>
      <c r="D591" s="16" t="s">
        <v>2603</v>
      </c>
      <c r="E591" s="9" t="s">
        <v>2604</v>
      </c>
      <c r="F591" s="16" t="s">
        <v>370</v>
      </c>
      <c r="G591" s="10">
        <v>43096</v>
      </c>
      <c r="H591" s="13">
        <v>87.48</v>
      </c>
      <c r="I591" s="8" t="s">
        <v>15</v>
      </c>
      <c r="J591" s="8" t="s">
        <v>16</v>
      </c>
      <c r="K591" s="8" t="s">
        <v>780</v>
      </c>
      <c r="L591" s="8" t="s">
        <v>796</v>
      </c>
      <c r="M591" s="8" t="s">
        <v>785</v>
      </c>
      <c r="N591" s="8" t="s">
        <v>786</v>
      </c>
      <c r="O591" s="43">
        <v>43096</v>
      </c>
      <c r="P591" s="8">
        <f t="shared" si="19"/>
        <v>7</v>
      </c>
      <c r="Q591" s="14"/>
    </row>
    <row r="592" spans="1:17" hidden="1">
      <c r="A592" s="6">
        <v>589</v>
      </c>
      <c r="B592" s="12" t="str">
        <f t="shared" si="18"/>
        <v>07-0134-1483-8410-2000-0000-0017k4310r4814</v>
      </c>
      <c r="C592" s="12" t="s">
        <v>2605</v>
      </c>
      <c r="D592" s="16" t="s">
        <v>2606</v>
      </c>
      <c r="E592" s="9" t="s">
        <v>2607</v>
      </c>
      <c r="F592" s="16" t="s">
        <v>370</v>
      </c>
      <c r="G592" s="10">
        <v>43112</v>
      </c>
      <c r="H592" s="13">
        <v>87.48</v>
      </c>
      <c r="I592" s="8" t="s">
        <v>15</v>
      </c>
      <c r="J592" s="8" t="s">
        <v>16</v>
      </c>
      <c r="K592" s="8" t="s">
        <v>780</v>
      </c>
      <c r="L592" s="8" t="s">
        <v>796</v>
      </c>
      <c r="M592" s="8" t="s">
        <v>785</v>
      </c>
      <c r="N592" s="8" t="s">
        <v>786</v>
      </c>
      <c r="O592" s="43">
        <v>43112</v>
      </c>
      <c r="P592" s="8">
        <f t="shared" si="19"/>
        <v>7</v>
      </c>
      <c r="Q592" s="14"/>
    </row>
    <row r="593" spans="1:17" hidden="1">
      <c r="A593" s="6">
        <v>590</v>
      </c>
      <c r="B593" s="12" t="str">
        <f t="shared" si="18"/>
        <v>07-0130-4650-8910-2000-0000-0019f6340n0819</v>
      </c>
      <c r="C593" s="12" t="s">
        <v>2608</v>
      </c>
      <c r="D593" s="16" t="s">
        <v>2609</v>
      </c>
      <c r="E593" s="9" t="s">
        <v>2610</v>
      </c>
      <c r="F593" s="16" t="s">
        <v>371</v>
      </c>
      <c r="G593" s="10">
        <v>43161</v>
      </c>
      <c r="H593" s="13">
        <v>37.26</v>
      </c>
      <c r="I593" s="8" t="s">
        <v>15</v>
      </c>
      <c r="J593" s="8" t="s">
        <v>16</v>
      </c>
      <c r="K593" s="8" t="s">
        <v>780</v>
      </c>
      <c r="L593" s="8" t="s">
        <v>796</v>
      </c>
      <c r="M593" s="8" t="s">
        <v>785</v>
      </c>
      <c r="N593" s="8" t="s">
        <v>786</v>
      </c>
      <c r="O593" s="43">
        <v>43161</v>
      </c>
      <c r="P593" s="8">
        <f t="shared" si="19"/>
        <v>7</v>
      </c>
      <c r="Q593" s="14"/>
    </row>
    <row r="594" spans="1:17">
      <c r="A594" s="6">
        <v>591</v>
      </c>
      <c r="B594" s="12" t="str">
        <f t="shared" si="18"/>
        <v>07-0156-2200-5510-2000-0000-0017a2520n6515</v>
      </c>
      <c r="C594" s="12" t="s">
        <v>2611</v>
      </c>
      <c r="D594" s="16" t="s">
        <v>2612</v>
      </c>
      <c r="E594" s="9" t="s">
        <v>2613</v>
      </c>
      <c r="F594" s="16" t="s">
        <v>372</v>
      </c>
      <c r="G594" s="10">
        <v>43111</v>
      </c>
      <c r="H594" s="13">
        <v>77.760000000000005</v>
      </c>
      <c r="I594" s="8" t="s">
        <v>15</v>
      </c>
      <c r="J594" s="8" t="s">
        <v>13</v>
      </c>
      <c r="K594" s="8" t="s">
        <v>780</v>
      </c>
      <c r="L594" s="8" t="s">
        <v>796</v>
      </c>
      <c r="M594" s="8" t="s">
        <v>782</v>
      </c>
      <c r="N594" s="8" t="s">
        <v>786</v>
      </c>
      <c r="O594" s="43">
        <v>43111</v>
      </c>
      <c r="P594" s="8">
        <f t="shared" si="19"/>
        <v>7</v>
      </c>
      <c r="Q594" s="14"/>
    </row>
    <row r="595" spans="1:17" hidden="1">
      <c r="A595" s="6">
        <v>592</v>
      </c>
      <c r="B595" s="12" t="str">
        <f t="shared" si="18"/>
        <v>07-0156-2200-8410-2000-0000-0017a2520n6814</v>
      </c>
      <c r="C595" s="12" t="s">
        <v>2614</v>
      </c>
      <c r="D595" s="16" t="s">
        <v>2615</v>
      </c>
      <c r="E595" s="9" t="s">
        <v>2616</v>
      </c>
      <c r="F595" s="16" t="s">
        <v>373</v>
      </c>
      <c r="G595" s="10">
        <v>43126</v>
      </c>
      <c r="H595" s="13">
        <v>77.760000000000005</v>
      </c>
      <c r="I595" s="8" t="s">
        <v>15</v>
      </c>
      <c r="J595" s="8" t="s">
        <v>13</v>
      </c>
      <c r="K595" s="8" t="s">
        <v>780</v>
      </c>
      <c r="L595" s="8" t="s">
        <v>796</v>
      </c>
      <c r="M595" s="8" t="s">
        <v>782</v>
      </c>
      <c r="N595" s="8" t="s">
        <v>786</v>
      </c>
      <c r="O595" s="43">
        <v>43126</v>
      </c>
      <c r="P595" s="8">
        <f t="shared" si="19"/>
        <v>7</v>
      </c>
      <c r="Q595" s="14"/>
    </row>
    <row r="596" spans="1:17" hidden="1">
      <c r="A596" s="6">
        <v>593</v>
      </c>
      <c r="B596" s="12" t="str">
        <f t="shared" si="18"/>
        <v>07-0121-0299-9810-2000-0000-0016m2200x1918</v>
      </c>
      <c r="C596" s="12" t="s">
        <v>2617</v>
      </c>
      <c r="D596" s="16" t="s">
        <v>2618</v>
      </c>
      <c r="E596" s="9" t="s">
        <v>2619</v>
      </c>
      <c r="F596" s="16" t="s">
        <v>37</v>
      </c>
      <c r="G596" s="10">
        <v>43125</v>
      </c>
      <c r="H596" s="13">
        <v>22.95</v>
      </c>
      <c r="I596" s="8" t="s">
        <v>15</v>
      </c>
      <c r="J596" s="8" t="s">
        <v>38</v>
      </c>
      <c r="K596" s="8" t="s">
        <v>780</v>
      </c>
      <c r="L596" s="8" t="s">
        <v>796</v>
      </c>
      <c r="M596" s="8" t="s">
        <v>790</v>
      </c>
      <c r="N596" s="8" t="s">
        <v>786</v>
      </c>
      <c r="O596" s="43">
        <v>43125</v>
      </c>
      <c r="P596" s="8">
        <f t="shared" si="19"/>
        <v>7</v>
      </c>
      <c r="Q596" s="14"/>
    </row>
    <row r="597" spans="1:17" hidden="1">
      <c r="A597" s="6">
        <v>594</v>
      </c>
      <c r="B597" s="12" t="str">
        <f t="shared" si="18"/>
        <v>07-0156-2202-5910-2000-0000-0017a2520q6519</v>
      </c>
      <c r="C597" s="12" t="s">
        <v>2620</v>
      </c>
      <c r="D597" s="16" t="s">
        <v>2621</v>
      </c>
      <c r="E597" s="9" t="s">
        <v>2622</v>
      </c>
      <c r="F597" s="16" t="s">
        <v>374</v>
      </c>
      <c r="G597" s="10">
        <v>43271</v>
      </c>
      <c r="H597" s="13">
        <v>56.16</v>
      </c>
      <c r="I597" s="8" t="s">
        <v>15</v>
      </c>
      <c r="J597" s="8" t="s">
        <v>13</v>
      </c>
      <c r="K597" s="8" t="s">
        <v>780</v>
      </c>
      <c r="L597" s="8" t="s">
        <v>796</v>
      </c>
      <c r="M597" s="8" t="s">
        <v>782</v>
      </c>
      <c r="N597" s="8" t="s">
        <v>786</v>
      </c>
      <c r="O597" s="43">
        <v>43271</v>
      </c>
      <c r="P597" s="8">
        <f t="shared" si="19"/>
        <v>7</v>
      </c>
      <c r="Q597" s="14"/>
    </row>
    <row r="598" spans="1:17" hidden="1">
      <c r="A598" s="6">
        <v>595</v>
      </c>
      <c r="B598" s="12" t="str">
        <f t="shared" si="18"/>
        <v>07-0185-5043-7610-2000-0000-0012e0850r5716</v>
      </c>
      <c r="C598" s="12" t="s">
        <v>2623</v>
      </c>
      <c r="D598" s="16" t="s">
        <v>2624</v>
      </c>
      <c r="E598" s="9" t="s">
        <v>2625</v>
      </c>
      <c r="F598" s="16" t="s">
        <v>375</v>
      </c>
      <c r="G598" s="10">
        <v>43292</v>
      </c>
      <c r="H598" s="13">
        <v>77.760000000000005</v>
      </c>
      <c r="I598" s="8" t="s">
        <v>15</v>
      </c>
      <c r="J598" s="8" t="s">
        <v>75</v>
      </c>
      <c r="K598" s="8" t="s">
        <v>780</v>
      </c>
      <c r="L598" s="8" t="s">
        <v>796</v>
      </c>
      <c r="M598" s="8" t="s">
        <v>792</v>
      </c>
      <c r="N598" s="8" t="s">
        <v>786</v>
      </c>
      <c r="O598" s="43">
        <v>43292</v>
      </c>
      <c r="P598" s="8">
        <f t="shared" si="19"/>
        <v>7</v>
      </c>
      <c r="Q598" s="14"/>
    </row>
    <row r="599" spans="1:17" hidden="1">
      <c r="A599" s="6">
        <v>596</v>
      </c>
      <c r="B599" s="12" t="str">
        <f t="shared" si="18"/>
        <v>07-0156-2203-7210-2000-0000-0017a2520r6712</v>
      </c>
      <c r="C599" s="12" t="s">
        <v>2626</v>
      </c>
      <c r="D599" s="16" t="s">
        <v>2627</v>
      </c>
      <c r="E599" s="9" t="s">
        <v>2628</v>
      </c>
      <c r="F599" s="16" t="s">
        <v>2629</v>
      </c>
      <c r="G599" s="10">
        <v>43097</v>
      </c>
      <c r="H599" s="13">
        <v>77.760000000000005</v>
      </c>
      <c r="I599" s="8" t="s">
        <v>15</v>
      </c>
      <c r="J599" s="8" t="s">
        <v>13</v>
      </c>
      <c r="K599" s="8" t="s">
        <v>780</v>
      </c>
      <c r="L599" s="8" t="s">
        <v>796</v>
      </c>
      <c r="M599" s="8" t="s">
        <v>782</v>
      </c>
      <c r="N599" s="8" t="s">
        <v>786</v>
      </c>
      <c r="O599" s="43">
        <v>43097</v>
      </c>
      <c r="P599" s="8">
        <f t="shared" si="19"/>
        <v>7</v>
      </c>
      <c r="Q599" s="14"/>
    </row>
    <row r="600" spans="1:17" hidden="1">
      <c r="A600" s="6">
        <v>597</v>
      </c>
      <c r="B600" s="12" t="str">
        <f t="shared" si="18"/>
        <v>07-0167-8114-8910-2000-0000-0018b1680s7819</v>
      </c>
      <c r="C600" s="12" t="s">
        <v>2630</v>
      </c>
      <c r="D600" s="16" t="s">
        <v>2631</v>
      </c>
      <c r="E600" s="9" t="s">
        <v>2632</v>
      </c>
      <c r="F600" s="16" t="s">
        <v>376</v>
      </c>
      <c r="G600" s="10">
        <v>43132</v>
      </c>
      <c r="H600" s="13">
        <v>20.52</v>
      </c>
      <c r="I600" s="8" t="s">
        <v>15</v>
      </c>
      <c r="J600" s="8" t="s">
        <v>13</v>
      </c>
      <c r="K600" s="8" t="s">
        <v>780</v>
      </c>
      <c r="L600" s="8" t="s">
        <v>796</v>
      </c>
      <c r="M600" s="8" t="s">
        <v>782</v>
      </c>
      <c r="N600" s="8" t="s">
        <v>786</v>
      </c>
      <c r="O600" s="43">
        <v>43132</v>
      </c>
      <c r="P600" s="8">
        <f t="shared" si="19"/>
        <v>7</v>
      </c>
      <c r="Q600" s="14"/>
    </row>
    <row r="601" spans="1:17" hidden="1">
      <c r="A601" s="6">
        <v>598</v>
      </c>
      <c r="B601" s="12" t="str">
        <f t="shared" si="18"/>
        <v>07-0156-2206-4420-2000-0000-0012a2520u6414</v>
      </c>
      <c r="C601" s="12" t="s">
        <v>2633</v>
      </c>
      <c r="D601" s="16" t="s">
        <v>2634</v>
      </c>
      <c r="E601" s="9" t="s">
        <v>2635</v>
      </c>
      <c r="F601" s="16" t="s">
        <v>2636</v>
      </c>
      <c r="G601" s="10">
        <v>43194</v>
      </c>
      <c r="H601" s="13">
        <v>42.12</v>
      </c>
      <c r="I601" s="8" t="s">
        <v>15</v>
      </c>
      <c r="J601" s="8" t="s">
        <v>13</v>
      </c>
      <c r="K601" s="8" t="s">
        <v>780</v>
      </c>
      <c r="L601" s="8" t="s">
        <v>796</v>
      </c>
      <c r="M601" s="8" t="s">
        <v>782</v>
      </c>
      <c r="N601" s="8" t="s">
        <v>786</v>
      </c>
      <c r="O601" s="43">
        <v>43194</v>
      </c>
      <c r="P601" s="8">
        <f t="shared" si="19"/>
        <v>7</v>
      </c>
      <c r="Q601" s="14"/>
    </row>
    <row r="602" spans="1:17" hidden="1">
      <c r="A602" s="6">
        <v>599</v>
      </c>
      <c r="B602" s="12" t="str">
        <f t="shared" si="18"/>
        <v>07-0150-6953-2410-2000-0000-0014f9560r0214</v>
      </c>
      <c r="C602" s="12" t="s">
        <v>2637</v>
      </c>
      <c r="D602" s="16" t="s">
        <v>2638</v>
      </c>
      <c r="E602" s="9" t="s">
        <v>2639</v>
      </c>
      <c r="F602" s="16" t="s">
        <v>377</v>
      </c>
      <c r="G602" s="10">
        <v>43157</v>
      </c>
      <c r="H602" s="13">
        <v>71.28</v>
      </c>
      <c r="I602" s="8" t="s">
        <v>15</v>
      </c>
      <c r="J602" s="8" t="s">
        <v>13</v>
      </c>
      <c r="K602" s="8" t="s">
        <v>780</v>
      </c>
      <c r="L602" s="8" t="s">
        <v>796</v>
      </c>
      <c r="M602" s="8" t="s">
        <v>782</v>
      </c>
      <c r="N602" s="8" t="s">
        <v>786</v>
      </c>
      <c r="O602" s="43">
        <v>43157</v>
      </c>
      <c r="P602" s="8">
        <f t="shared" si="19"/>
        <v>7</v>
      </c>
      <c r="Q602" s="14"/>
    </row>
    <row r="603" spans="1:17" hidden="1">
      <c r="A603" s="6">
        <v>600</v>
      </c>
      <c r="B603" s="12" t="str">
        <f t="shared" si="18"/>
        <v>07-0171-1352-3210-2000-0000-0014f3710q1312</v>
      </c>
      <c r="C603" s="12" t="s">
        <v>2640</v>
      </c>
      <c r="D603" s="16" t="s">
        <v>2641</v>
      </c>
      <c r="E603" s="9" t="s">
        <v>2642</v>
      </c>
      <c r="F603" s="16" t="s">
        <v>378</v>
      </c>
      <c r="G603" s="10">
        <v>43270</v>
      </c>
      <c r="H603" s="13">
        <v>51.84</v>
      </c>
      <c r="I603" s="8" t="s">
        <v>15</v>
      </c>
      <c r="J603" s="8" t="s">
        <v>75</v>
      </c>
      <c r="K603" s="8" t="s">
        <v>780</v>
      </c>
      <c r="L603" s="8" t="s">
        <v>796</v>
      </c>
      <c r="M603" s="8" t="s">
        <v>792</v>
      </c>
      <c r="N603" s="8" t="s">
        <v>786</v>
      </c>
      <c r="O603" s="43">
        <v>43270</v>
      </c>
      <c r="P603" s="8">
        <f t="shared" si="19"/>
        <v>7</v>
      </c>
      <c r="Q603" s="14"/>
    </row>
    <row r="604" spans="1:17" hidden="1">
      <c r="A604" s="6">
        <v>601</v>
      </c>
      <c r="B604" s="12" t="str">
        <f t="shared" si="18"/>
        <v>07-0185-5043-6410-2000-0000-0015e0850r5614</v>
      </c>
      <c r="C604" s="12" t="s">
        <v>2643</v>
      </c>
      <c r="D604" s="16" t="s">
        <v>2644</v>
      </c>
      <c r="E604" s="9" t="s">
        <v>2645</v>
      </c>
      <c r="F604" s="16" t="s">
        <v>164</v>
      </c>
      <c r="G604" s="10">
        <v>43252</v>
      </c>
      <c r="H604" s="13">
        <v>87.48</v>
      </c>
      <c r="I604" s="8" t="s">
        <v>15</v>
      </c>
      <c r="J604" s="8" t="s">
        <v>75</v>
      </c>
      <c r="K604" s="8" t="s">
        <v>780</v>
      </c>
      <c r="L604" s="8" t="s">
        <v>796</v>
      </c>
      <c r="M604" s="8" t="s">
        <v>792</v>
      </c>
      <c r="N604" s="8" t="s">
        <v>786</v>
      </c>
      <c r="O604" s="43">
        <v>43252</v>
      </c>
      <c r="P604" s="8">
        <f t="shared" si="19"/>
        <v>7</v>
      </c>
      <c r="Q604" s="14"/>
    </row>
    <row r="605" spans="1:17" hidden="1">
      <c r="A605" s="6">
        <v>602</v>
      </c>
      <c r="B605" s="12" t="str">
        <f t="shared" si="18"/>
        <v>07-0185-5043-5310-2000-0000-0011e0850r5513</v>
      </c>
      <c r="C605" s="12" t="s">
        <v>2646</v>
      </c>
      <c r="D605" s="16" t="s">
        <v>2647</v>
      </c>
      <c r="E605" s="9" t="s">
        <v>2648</v>
      </c>
      <c r="F605" s="16" t="s">
        <v>379</v>
      </c>
      <c r="G605" s="10">
        <v>43354</v>
      </c>
      <c r="H605" s="13">
        <v>87.48</v>
      </c>
      <c r="I605" s="8" t="s">
        <v>15</v>
      </c>
      <c r="J605" s="8" t="s">
        <v>75</v>
      </c>
      <c r="K605" s="8" t="s">
        <v>780</v>
      </c>
      <c r="L605" s="8" t="s">
        <v>796</v>
      </c>
      <c r="M605" s="8" t="s">
        <v>792</v>
      </c>
      <c r="N605" s="8" t="s">
        <v>786</v>
      </c>
      <c r="O605" s="43">
        <v>43354</v>
      </c>
      <c r="P605" s="8">
        <f t="shared" si="19"/>
        <v>6</v>
      </c>
      <c r="Q605" s="14"/>
    </row>
    <row r="606" spans="1:17" hidden="1">
      <c r="A606" s="6">
        <v>603</v>
      </c>
      <c r="B606" s="12" t="str">
        <f t="shared" si="18"/>
        <v>07-0171-1355-2810-2000-0000-0018f3710t1218</v>
      </c>
      <c r="C606" s="12" t="s">
        <v>2649</v>
      </c>
      <c r="D606" s="16" t="s">
        <v>2650</v>
      </c>
      <c r="E606" s="9" t="s">
        <v>2651</v>
      </c>
      <c r="F606" s="16" t="s">
        <v>342</v>
      </c>
      <c r="G606" s="10">
        <v>43202</v>
      </c>
      <c r="H606" s="13">
        <v>29.16</v>
      </c>
      <c r="I606" s="8" t="s">
        <v>15</v>
      </c>
      <c r="J606" s="8" t="s">
        <v>75</v>
      </c>
      <c r="K606" s="8" t="s">
        <v>780</v>
      </c>
      <c r="L606" s="8" t="s">
        <v>796</v>
      </c>
      <c r="M606" s="8" t="s">
        <v>792</v>
      </c>
      <c r="N606" s="8" t="s">
        <v>786</v>
      </c>
      <c r="O606" s="43">
        <v>43202</v>
      </c>
      <c r="P606" s="8">
        <f t="shared" si="19"/>
        <v>7</v>
      </c>
      <c r="Q606" s="14"/>
    </row>
    <row r="607" spans="1:17" hidden="1">
      <c r="A607" s="6">
        <v>604</v>
      </c>
      <c r="B607" s="12" t="str">
        <f t="shared" si="18"/>
        <v>07-0152-9265-1330-2000-0000-0011g2590t2113</v>
      </c>
      <c r="C607" s="12" t="s">
        <v>2652</v>
      </c>
      <c r="D607" s="16" t="s">
        <v>2653</v>
      </c>
      <c r="E607" s="9" t="s">
        <v>2654</v>
      </c>
      <c r="F607" s="16" t="s">
        <v>2655</v>
      </c>
      <c r="G607" s="10">
        <v>43162</v>
      </c>
      <c r="H607" s="13">
        <v>24.3</v>
      </c>
      <c r="I607" s="8" t="s">
        <v>15</v>
      </c>
      <c r="J607" s="8" t="s">
        <v>13</v>
      </c>
      <c r="K607" s="8" t="s">
        <v>780</v>
      </c>
      <c r="L607" s="8" t="s">
        <v>796</v>
      </c>
      <c r="M607" s="8" t="s">
        <v>782</v>
      </c>
      <c r="N607" s="8" t="s">
        <v>786</v>
      </c>
      <c r="O607" s="43">
        <v>43162</v>
      </c>
      <c r="P607" s="8">
        <f t="shared" si="19"/>
        <v>7</v>
      </c>
      <c r="Q607" s="14"/>
    </row>
    <row r="608" spans="1:17" hidden="1">
      <c r="A608" s="6">
        <v>605</v>
      </c>
      <c r="B608" s="12" t="str">
        <f t="shared" si="18"/>
        <v/>
      </c>
      <c r="C608" s="12"/>
      <c r="D608" s="16"/>
      <c r="E608" s="9" t="s">
        <v>2656</v>
      </c>
      <c r="F608" s="16" t="s">
        <v>380</v>
      </c>
      <c r="G608" s="10">
        <v>43076</v>
      </c>
      <c r="H608" s="13">
        <v>59.4</v>
      </c>
      <c r="I608" s="8" t="s">
        <v>15</v>
      </c>
      <c r="J608" s="8" t="s">
        <v>253</v>
      </c>
      <c r="K608" s="8">
        <v>0</v>
      </c>
      <c r="L608" s="8" t="s">
        <v>796</v>
      </c>
      <c r="M608" s="8" t="s">
        <v>798</v>
      </c>
      <c r="N608" s="8" t="s">
        <v>786</v>
      </c>
      <c r="O608" s="43">
        <v>43076</v>
      </c>
      <c r="P608" s="8">
        <f t="shared" si="19"/>
        <v>7</v>
      </c>
      <c r="Q608" s="14"/>
    </row>
    <row r="609" spans="1:17" hidden="1">
      <c r="A609" s="6">
        <v>606</v>
      </c>
      <c r="B609" s="12" t="str">
        <f t="shared" si="18"/>
        <v>07-1267-8181-3610-2000-0000-0018k1681p7326</v>
      </c>
      <c r="C609" s="12" t="s">
        <v>2657</v>
      </c>
      <c r="D609" s="16" t="s">
        <v>2658</v>
      </c>
      <c r="E609" s="9" t="s">
        <v>2659</v>
      </c>
      <c r="F609" s="16" t="s">
        <v>2660</v>
      </c>
      <c r="G609" s="10">
        <v>43269</v>
      </c>
      <c r="H609" s="13">
        <v>158.76</v>
      </c>
      <c r="I609" s="8" t="s">
        <v>12</v>
      </c>
      <c r="J609" s="8" t="s">
        <v>13</v>
      </c>
      <c r="K609" s="8" t="s">
        <v>780</v>
      </c>
      <c r="L609" s="8" t="s">
        <v>796</v>
      </c>
      <c r="M609" s="8" t="s">
        <v>782</v>
      </c>
      <c r="N609" s="8" t="s">
        <v>783</v>
      </c>
      <c r="O609" s="43">
        <v>43269</v>
      </c>
      <c r="P609" s="8">
        <f t="shared" si="19"/>
        <v>7</v>
      </c>
      <c r="Q609" s="17"/>
    </row>
    <row r="610" spans="1:17" hidden="1">
      <c r="A610" s="6">
        <v>607</v>
      </c>
      <c r="B610" s="12" t="str">
        <f t="shared" si="18"/>
        <v>07-0134-0451-6110-2000-0000-0014f4300p4611</v>
      </c>
      <c r="C610" s="12" t="s">
        <v>2661</v>
      </c>
      <c r="D610" s="16" t="s">
        <v>2662</v>
      </c>
      <c r="E610" s="9" t="s">
        <v>2663</v>
      </c>
      <c r="F610" s="16" t="s">
        <v>2664</v>
      </c>
      <c r="G610" s="10">
        <v>43054</v>
      </c>
      <c r="H610" s="13">
        <v>10.8</v>
      </c>
      <c r="I610" s="8" t="s">
        <v>15</v>
      </c>
      <c r="J610" s="8" t="s">
        <v>16</v>
      </c>
      <c r="K610" s="8" t="s">
        <v>780</v>
      </c>
      <c r="L610" s="8" t="s">
        <v>796</v>
      </c>
      <c r="M610" s="8" t="s">
        <v>785</v>
      </c>
      <c r="N610" s="8" t="s">
        <v>786</v>
      </c>
      <c r="O610" s="43">
        <v>43054</v>
      </c>
      <c r="P610" s="8">
        <f t="shared" si="19"/>
        <v>7</v>
      </c>
      <c r="Q610" s="14"/>
    </row>
    <row r="611" spans="1:17" hidden="1">
      <c r="A611" s="6">
        <v>608</v>
      </c>
      <c r="B611" s="12" t="str">
        <f t="shared" si="18"/>
        <v>07-0134-1495-6810-2000-0000-0012m4310t4618</v>
      </c>
      <c r="C611" s="12" t="s">
        <v>2665</v>
      </c>
      <c r="D611" s="16" t="s">
        <v>2666</v>
      </c>
      <c r="E611" s="9" t="s">
        <v>2667</v>
      </c>
      <c r="F611" s="16" t="s">
        <v>381</v>
      </c>
      <c r="G611" s="10">
        <v>43126</v>
      </c>
      <c r="H611" s="13">
        <v>14.04</v>
      </c>
      <c r="I611" s="8" t="s">
        <v>15</v>
      </c>
      <c r="J611" s="8" t="s">
        <v>16</v>
      </c>
      <c r="K611" s="8" t="s">
        <v>780</v>
      </c>
      <c r="L611" s="8" t="s">
        <v>796</v>
      </c>
      <c r="M611" s="8" t="s">
        <v>785</v>
      </c>
      <c r="N611" s="8" t="s">
        <v>786</v>
      </c>
      <c r="O611" s="43">
        <v>43126</v>
      </c>
      <c r="P611" s="8">
        <f t="shared" si="19"/>
        <v>7</v>
      </c>
      <c r="Q611" s="14"/>
    </row>
    <row r="612" spans="1:17" hidden="1">
      <c r="A612" s="6">
        <v>609</v>
      </c>
      <c r="B612" s="12" t="str">
        <f t="shared" si="18"/>
        <v>07-0134-1503-3110-2000-0000-0012a5310r4311</v>
      </c>
      <c r="C612" s="12" t="s">
        <v>2668</v>
      </c>
      <c r="D612" s="16" t="s">
        <v>2669</v>
      </c>
      <c r="E612" s="9" t="s">
        <v>2670</v>
      </c>
      <c r="F612" s="16" t="s">
        <v>2671</v>
      </c>
      <c r="G612" s="10">
        <v>43257</v>
      </c>
      <c r="H612" s="13">
        <v>22.68</v>
      </c>
      <c r="I612" s="8" t="s">
        <v>15</v>
      </c>
      <c r="J612" s="8" t="s">
        <v>16</v>
      </c>
      <c r="K612" s="8" t="s">
        <v>780</v>
      </c>
      <c r="L612" s="8" t="s">
        <v>796</v>
      </c>
      <c r="M612" s="8" t="s">
        <v>785</v>
      </c>
      <c r="N612" s="8" t="s">
        <v>786</v>
      </c>
      <c r="O612" s="43">
        <v>43257</v>
      </c>
      <c r="P612" s="8">
        <f t="shared" si="19"/>
        <v>7</v>
      </c>
      <c r="Q612" s="14"/>
    </row>
    <row r="613" spans="1:17" hidden="1">
      <c r="A613" s="6">
        <v>610</v>
      </c>
      <c r="B613" s="12" t="str">
        <f t="shared" si="18"/>
        <v>07-0158-9278-8010-2000-0000-0019</v>
      </c>
      <c r="C613" s="12" t="s">
        <v>2672</v>
      </c>
      <c r="D613" s="16"/>
      <c r="E613" s="9" t="s">
        <v>2673</v>
      </c>
      <c r="F613" s="16" t="s">
        <v>383</v>
      </c>
      <c r="G613" s="10">
        <v>43438</v>
      </c>
      <c r="H613" s="13">
        <v>90.72</v>
      </c>
      <c r="I613" s="8" t="s">
        <v>15</v>
      </c>
      <c r="J613" s="8" t="s">
        <v>13</v>
      </c>
      <c r="K613" s="8" t="s">
        <v>780</v>
      </c>
      <c r="L613" s="8" t="s">
        <v>796</v>
      </c>
      <c r="M613" s="8" t="s">
        <v>782</v>
      </c>
      <c r="N613" s="8" t="s">
        <v>786</v>
      </c>
      <c r="O613" s="43">
        <v>43438</v>
      </c>
      <c r="P613" s="8">
        <f t="shared" si="19"/>
        <v>6</v>
      </c>
      <c r="Q613" s="14"/>
    </row>
    <row r="614" spans="1:17" hidden="1">
      <c r="A614" s="6">
        <v>611</v>
      </c>
      <c r="B614" s="12" t="str">
        <f t="shared" si="18"/>
        <v>07-0146-0780-2210-2000-0000-001168486840ysd</v>
      </c>
      <c r="C614" s="12" t="s">
        <v>2674</v>
      </c>
      <c r="D614" s="16" t="s">
        <v>2675</v>
      </c>
      <c r="E614" s="9" t="s">
        <v>2676</v>
      </c>
      <c r="F614" s="16" t="s">
        <v>2677</v>
      </c>
      <c r="G614" s="10" t="s">
        <v>182</v>
      </c>
      <c r="H614" s="13">
        <v>63.18</v>
      </c>
      <c r="I614" s="8" t="s">
        <v>15</v>
      </c>
      <c r="J614" s="8" t="s">
        <v>16</v>
      </c>
      <c r="K614" s="8" t="s">
        <v>780</v>
      </c>
      <c r="L614" s="8" t="s">
        <v>796</v>
      </c>
      <c r="M614" s="8" t="s">
        <v>785</v>
      </c>
      <c r="N614" s="8" t="s">
        <v>786</v>
      </c>
      <c r="O614" s="43">
        <v>43126</v>
      </c>
      <c r="P614" s="8">
        <f t="shared" si="19"/>
        <v>7</v>
      </c>
      <c r="Q614" s="14"/>
    </row>
    <row r="615" spans="1:17" hidden="1">
      <c r="A615" s="6">
        <v>612</v>
      </c>
      <c r="B615" s="12" t="str">
        <f t="shared" si="18"/>
        <v>07-0130-5076-8010-2000-0000-0013h0350u0810</v>
      </c>
      <c r="C615" s="12" t="s">
        <v>2678</v>
      </c>
      <c r="D615" s="16" t="s">
        <v>2679</v>
      </c>
      <c r="E615" s="9" t="s">
        <v>2680</v>
      </c>
      <c r="F615" s="16" t="s">
        <v>2681</v>
      </c>
      <c r="G615" s="10">
        <v>43194</v>
      </c>
      <c r="H615" s="13">
        <v>87.48</v>
      </c>
      <c r="I615" s="8" t="s">
        <v>15</v>
      </c>
      <c r="J615" s="8" t="s">
        <v>16</v>
      </c>
      <c r="K615" s="8" t="s">
        <v>780</v>
      </c>
      <c r="L615" s="8" t="s">
        <v>796</v>
      </c>
      <c r="M615" s="8" t="s">
        <v>785</v>
      </c>
      <c r="N615" s="8" t="s">
        <v>786</v>
      </c>
      <c r="O615" s="43">
        <v>43194</v>
      </c>
      <c r="P615" s="8">
        <f t="shared" si="19"/>
        <v>7</v>
      </c>
      <c r="Q615" s="14"/>
    </row>
    <row r="616" spans="1:17" hidden="1">
      <c r="A616" s="6">
        <v>613</v>
      </c>
      <c r="B616" s="12" t="str">
        <f t="shared" si="18"/>
        <v>07-0134-1507-8610-2000-0000-0018a5310v4816</v>
      </c>
      <c r="C616" s="12" t="s">
        <v>2682</v>
      </c>
      <c r="D616" s="16" t="s">
        <v>2683</v>
      </c>
      <c r="E616" s="9" t="s">
        <v>2684</v>
      </c>
      <c r="F616" s="16" t="s">
        <v>2685</v>
      </c>
      <c r="G616" s="10">
        <v>43161</v>
      </c>
      <c r="H616" s="13">
        <v>24.84</v>
      </c>
      <c r="I616" s="8" t="s">
        <v>15</v>
      </c>
      <c r="J616" s="8" t="s">
        <v>16</v>
      </c>
      <c r="K616" s="8" t="s">
        <v>780</v>
      </c>
      <c r="L616" s="8" t="s">
        <v>796</v>
      </c>
      <c r="M616" s="8" t="s">
        <v>785</v>
      </c>
      <c r="N616" s="8" t="s">
        <v>786</v>
      </c>
      <c r="O616" s="43">
        <v>43161</v>
      </c>
      <c r="P616" s="8">
        <f t="shared" si="19"/>
        <v>7</v>
      </c>
      <c r="Q616" s="14"/>
    </row>
    <row r="617" spans="1:17" hidden="1">
      <c r="A617" s="6">
        <v>614</v>
      </c>
      <c r="B617" s="12" t="str">
        <f t="shared" si="18"/>
        <v>07-0146-0785-5210-2000-0000-0019k7400t6512</v>
      </c>
      <c r="C617" s="12" t="s">
        <v>2686</v>
      </c>
      <c r="D617" s="16" t="s">
        <v>2687</v>
      </c>
      <c r="E617" s="9" t="s">
        <v>2688</v>
      </c>
      <c r="F617" s="16" t="s">
        <v>77</v>
      </c>
      <c r="G617" s="10">
        <v>43194</v>
      </c>
      <c r="H617" s="13">
        <v>15.12</v>
      </c>
      <c r="I617" s="8" t="s">
        <v>15</v>
      </c>
      <c r="J617" s="8" t="s">
        <v>16</v>
      </c>
      <c r="K617" s="8" t="s">
        <v>780</v>
      </c>
      <c r="L617" s="8" t="s">
        <v>796</v>
      </c>
      <c r="M617" s="8" t="s">
        <v>785</v>
      </c>
      <c r="N617" s="8" t="s">
        <v>786</v>
      </c>
      <c r="O617" s="43">
        <v>43194</v>
      </c>
      <c r="P617" s="8">
        <f t="shared" si="19"/>
        <v>7</v>
      </c>
      <c r="Q617" s="14"/>
    </row>
    <row r="618" spans="1:17" hidden="1">
      <c r="A618" s="6">
        <v>615</v>
      </c>
      <c r="B618" s="12" t="str">
        <f t="shared" si="18"/>
        <v>07-0130-5077-0610-2000-0000-0012h0350v0016</v>
      </c>
      <c r="C618" s="12" t="s">
        <v>2689</v>
      </c>
      <c r="D618" s="16" t="s">
        <v>2690</v>
      </c>
      <c r="E618" s="9" t="s">
        <v>2691</v>
      </c>
      <c r="F618" s="16" t="s">
        <v>369</v>
      </c>
      <c r="G618" s="10">
        <v>43146</v>
      </c>
      <c r="H618" s="13">
        <v>36.72</v>
      </c>
      <c r="I618" s="8" t="s">
        <v>15</v>
      </c>
      <c r="J618" s="8" t="s">
        <v>16</v>
      </c>
      <c r="K618" s="8" t="s">
        <v>780</v>
      </c>
      <c r="L618" s="8" t="s">
        <v>796</v>
      </c>
      <c r="M618" s="8" t="s">
        <v>785</v>
      </c>
      <c r="N618" s="8" t="s">
        <v>786</v>
      </c>
      <c r="O618" s="43">
        <v>43146</v>
      </c>
      <c r="P618" s="8">
        <f t="shared" si="19"/>
        <v>7</v>
      </c>
      <c r="Q618" s="14"/>
    </row>
    <row r="619" spans="1:17" hidden="1">
      <c r="A619" s="6">
        <v>616</v>
      </c>
      <c r="B619" s="12" t="str">
        <f t="shared" si="18"/>
        <v>07-0141-0138-3810-2000-0000-0012d1400w1318</v>
      </c>
      <c r="C619" s="12" t="s">
        <v>2692</v>
      </c>
      <c r="D619" s="16" t="s">
        <v>2693</v>
      </c>
      <c r="E619" s="9" t="s">
        <v>2694</v>
      </c>
      <c r="F619" s="16" t="s">
        <v>384</v>
      </c>
      <c r="G619" s="10">
        <v>43250</v>
      </c>
      <c r="H619" s="13">
        <v>57.24</v>
      </c>
      <c r="I619" s="8" t="s">
        <v>15</v>
      </c>
      <c r="J619" s="8" t="s">
        <v>16</v>
      </c>
      <c r="K619" s="8" t="s">
        <v>780</v>
      </c>
      <c r="L619" s="8" t="s">
        <v>796</v>
      </c>
      <c r="M619" s="8" t="s">
        <v>785</v>
      </c>
      <c r="N619" s="8" t="s">
        <v>786</v>
      </c>
      <c r="O619" s="43">
        <v>43250</v>
      </c>
      <c r="P619" s="8">
        <f t="shared" si="19"/>
        <v>7</v>
      </c>
      <c r="Q619" s="14"/>
    </row>
    <row r="620" spans="1:17" hidden="1">
      <c r="A620" s="6">
        <v>617</v>
      </c>
      <c r="B620" s="12" t="str">
        <f t="shared" si="18"/>
        <v>07-0130-5077-6510-2000-0000-0015h0350v0615</v>
      </c>
      <c r="C620" s="12" t="s">
        <v>2695</v>
      </c>
      <c r="D620" s="16" t="s">
        <v>2696</v>
      </c>
      <c r="E620" s="9" t="s">
        <v>2697</v>
      </c>
      <c r="F620" s="16" t="s">
        <v>622</v>
      </c>
      <c r="G620" s="10">
        <v>43284</v>
      </c>
      <c r="H620" s="13">
        <v>63.18</v>
      </c>
      <c r="I620" s="8" t="s">
        <v>15</v>
      </c>
      <c r="J620" s="8" t="s">
        <v>16</v>
      </c>
      <c r="K620" s="8" t="s">
        <v>780</v>
      </c>
      <c r="L620" s="8" t="s">
        <v>796</v>
      </c>
      <c r="M620" s="8" t="s">
        <v>785</v>
      </c>
      <c r="N620" s="8" t="s">
        <v>786</v>
      </c>
      <c r="O620" s="43">
        <v>43284</v>
      </c>
      <c r="P620" s="8">
        <f t="shared" si="19"/>
        <v>7</v>
      </c>
      <c r="Q620" s="14"/>
    </row>
    <row r="621" spans="1:17" hidden="1">
      <c r="A621" s="6">
        <v>618</v>
      </c>
      <c r="B621" s="12" t="str">
        <f t="shared" si="18"/>
        <v>07-0130-5077-2110-2000-0000-0019h0350v0211</v>
      </c>
      <c r="C621" s="12" t="s">
        <v>2698</v>
      </c>
      <c r="D621" s="16" t="s">
        <v>2699</v>
      </c>
      <c r="E621" s="9" t="s">
        <v>2700</v>
      </c>
      <c r="F621" s="16" t="s">
        <v>386</v>
      </c>
      <c r="G621" s="10">
        <v>43263</v>
      </c>
      <c r="H621" s="13">
        <v>60.48</v>
      </c>
      <c r="I621" s="8" t="s">
        <v>15</v>
      </c>
      <c r="J621" s="8" t="s">
        <v>16</v>
      </c>
      <c r="K621" s="8" t="s">
        <v>780</v>
      </c>
      <c r="L621" s="8" t="s">
        <v>796</v>
      </c>
      <c r="M621" s="8" t="s">
        <v>785</v>
      </c>
      <c r="N621" s="8" t="s">
        <v>786</v>
      </c>
      <c r="O621" s="43">
        <v>43263</v>
      </c>
      <c r="P621" s="8">
        <f t="shared" si="19"/>
        <v>7</v>
      </c>
      <c r="Q621" s="14"/>
    </row>
    <row r="622" spans="1:17" hidden="1">
      <c r="A622" s="6">
        <v>619</v>
      </c>
      <c r="B622" s="12" t="str">
        <f t="shared" si="18"/>
        <v>07-0146-0761-7010-2000-0000-0015g7400p6710</v>
      </c>
      <c r="C622" s="12" t="s">
        <v>2701</v>
      </c>
      <c r="D622" s="16" t="s">
        <v>2702</v>
      </c>
      <c r="E622" s="9" t="s">
        <v>2703</v>
      </c>
      <c r="F622" s="16" t="s">
        <v>387</v>
      </c>
      <c r="G622" s="10">
        <v>43323</v>
      </c>
      <c r="H622" s="13">
        <v>68.040000000000006</v>
      </c>
      <c r="I622" s="8" t="s">
        <v>15</v>
      </c>
      <c r="J622" s="8" t="s">
        <v>16</v>
      </c>
      <c r="K622" s="8" t="s">
        <v>780</v>
      </c>
      <c r="L622" s="8" t="s">
        <v>796</v>
      </c>
      <c r="M622" s="8" t="s">
        <v>785</v>
      </c>
      <c r="N622" s="8" t="s">
        <v>786</v>
      </c>
      <c r="O622" s="43">
        <v>43323</v>
      </c>
      <c r="P622" s="8">
        <f t="shared" si="19"/>
        <v>7</v>
      </c>
      <c r="Q622" s="14"/>
    </row>
    <row r="623" spans="1:17" hidden="1">
      <c r="A623" s="6">
        <v>620</v>
      </c>
      <c r="B623" s="12" t="str">
        <f t="shared" si="18"/>
        <v>07-0130-5076-5510-2000-0000-0015h0350u0515</v>
      </c>
      <c r="C623" s="12" t="s">
        <v>2704</v>
      </c>
      <c r="D623" s="16" t="s">
        <v>2705</v>
      </c>
      <c r="E623" s="9" t="s">
        <v>2706</v>
      </c>
      <c r="F623" s="16" t="s">
        <v>388</v>
      </c>
      <c r="G623" s="10">
        <v>43249</v>
      </c>
      <c r="H623" s="13">
        <v>87.48</v>
      </c>
      <c r="I623" s="8" t="s">
        <v>15</v>
      </c>
      <c r="J623" s="8" t="s">
        <v>16</v>
      </c>
      <c r="K623" s="8" t="s">
        <v>780</v>
      </c>
      <c r="L623" s="8" t="s">
        <v>796</v>
      </c>
      <c r="M623" s="8" t="s">
        <v>785</v>
      </c>
      <c r="N623" s="8" t="s">
        <v>786</v>
      </c>
      <c r="O623" s="43">
        <v>43249</v>
      </c>
      <c r="P623" s="8">
        <f t="shared" si="19"/>
        <v>7</v>
      </c>
      <c r="Q623" s="14"/>
    </row>
    <row r="624" spans="1:17" hidden="1">
      <c r="A624" s="6">
        <v>621</v>
      </c>
      <c r="B624" s="12" t="str">
        <f t="shared" si="18"/>
        <v>07-0121-0308-1410-2000-0000-0019a3200w1114</v>
      </c>
      <c r="C624" s="12" t="s">
        <v>2707</v>
      </c>
      <c r="D624" s="16" t="s">
        <v>2708</v>
      </c>
      <c r="E624" s="9" t="s">
        <v>2709</v>
      </c>
      <c r="F624" s="16" t="s">
        <v>389</v>
      </c>
      <c r="G624" s="10">
        <v>43166</v>
      </c>
      <c r="H624" s="13">
        <v>26.73</v>
      </c>
      <c r="I624" s="8" t="s">
        <v>15</v>
      </c>
      <c r="J624" s="8" t="s">
        <v>38</v>
      </c>
      <c r="K624" s="8" t="s">
        <v>780</v>
      </c>
      <c r="L624" s="8" t="s">
        <v>796</v>
      </c>
      <c r="M624" s="8" t="s">
        <v>790</v>
      </c>
      <c r="N624" s="8" t="s">
        <v>786</v>
      </c>
      <c r="O624" s="43">
        <v>43166</v>
      </c>
      <c r="P624" s="8">
        <f t="shared" si="19"/>
        <v>7</v>
      </c>
      <c r="Q624" s="14"/>
    </row>
    <row r="625" spans="1:17" hidden="1">
      <c r="A625" s="6">
        <v>622</v>
      </c>
      <c r="B625" s="12" t="str">
        <f t="shared" si="18"/>
        <v>07-0167-8106-5010-2000-0000-0019a1680u7510</v>
      </c>
      <c r="C625" s="12" t="s">
        <v>2710</v>
      </c>
      <c r="D625" s="16" t="s">
        <v>2711</v>
      </c>
      <c r="E625" s="9" t="s">
        <v>2712</v>
      </c>
      <c r="F625" s="16" t="s">
        <v>261</v>
      </c>
      <c r="G625" s="10">
        <v>43214</v>
      </c>
      <c r="H625" s="13">
        <v>60.48</v>
      </c>
      <c r="I625" s="8" t="s">
        <v>15</v>
      </c>
      <c r="J625" s="8" t="s">
        <v>13</v>
      </c>
      <c r="K625" s="8" t="s">
        <v>780</v>
      </c>
      <c r="L625" s="8" t="s">
        <v>796</v>
      </c>
      <c r="M625" s="8" t="s">
        <v>782</v>
      </c>
      <c r="N625" s="8" t="s">
        <v>786</v>
      </c>
      <c r="O625" s="43">
        <v>43214</v>
      </c>
      <c r="P625" s="8">
        <f t="shared" si="19"/>
        <v>7</v>
      </c>
      <c r="Q625" s="14"/>
    </row>
    <row r="626" spans="1:17" hidden="1">
      <c r="A626" s="6">
        <v>623</v>
      </c>
      <c r="B626" s="12" t="str">
        <f t="shared" si="18"/>
        <v>07-0158-9280-1010-2000-0000-0017k2590n8110</v>
      </c>
      <c r="C626" s="12" t="s">
        <v>2713</v>
      </c>
      <c r="D626" s="16" t="s">
        <v>2714</v>
      </c>
      <c r="E626" s="9" t="s">
        <v>2715</v>
      </c>
      <c r="F626" s="16" t="s">
        <v>390</v>
      </c>
      <c r="G626" s="10">
        <v>43262</v>
      </c>
      <c r="H626" s="13">
        <v>87.48</v>
      </c>
      <c r="I626" s="8" t="s">
        <v>15</v>
      </c>
      <c r="J626" s="8" t="s">
        <v>13</v>
      </c>
      <c r="K626" s="8" t="s">
        <v>780</v>
      </c>
      <c r="L626" s="8" t="s">
        <v>796</v>
      </c>
      <c r="M626" s="8" t="s">
        <v>782</v>
      </c>
      <c r="N626" s="8" t="s">
        <v>786</v>
      </c>
      <c r="O626" s="43">
        <v>43262</v>
      </c>
      <c r="P626" s="8">
        <f t="shared" si="19"/>
        <v>7</v>
      </c>
      <c r="Q626" s="14"/>
    </row>
    <row r="627" spans="1:17" hidden="1">
      <c r="A627" s="6">
        <v>624</v>
      </c>
      <c r="B627" s="12" t="str">
        <f t="shared" si="18"/>
        <v>07-0167-8133-1510-2000-0000-0014d1680r7115</v>
      </c>
      <c r="C627" s="12" t="s">
        <v>2716</v>
      </c>
      <c r="D627" s="16" t="s">
        <v>2717</v>
      </c>
      <c r="E627" s="9" t="s">
        <v>2718</v>
      </c>
      <c r="F627" s="16" t="s">
        <v>391</v>
      </c>
      <c r="G627" s="10">
        <v>43229</v>
      </c>
      <c r="H627" s="13">
        <v>44.55</v>
      </c>
      <c r="I627" s="8" t="s">
        <v>15</v>
      </c>
      <c r="J627" s="8" t="s">
        <v>13</v>
      </c>
      <c r="K627" s="8" t="s">
        <v>780</v>
      </c>
      <c r="L627" s="8" t="s">
        <v>796</v>
      </c>
      <c r="M627" s="8" t="s">
        <v>782</v>
      </c>
      <c r="N627" s="8" t="s">
        <v>786</v>
      </c>
      <c r="O627" s="43">
        <v>43229</v>
      </c>
      <c r="P627" s="8">
        <f t="shared" si="19"/>
        <v>7</v>
      </c>
      <c r="Q627" s="14"/>
    </row>
    <row r="628" spans="1:17" hidden="1">
      <c r="A628" s="6">
        <v>625</v>
      </c>
      <c r="B628" s="12" t="str">
        <f t="shared" si="18"/>
        <v>07-0158-9280-7610-2000-0000-0011k2590n8716</v>
      </c>
      <c r="C628" s="12" t="s">
        <v>2719</v>
      </c>
      <c r="D628" s="16" t="s">
        <v>2720</v>
      </c>
      <c r="E628" s="9" t="s">
        <v>2721</v>
      </c>
      <c r="F628" s="16" t="s">
        <v>162</v>
      </c>
      <c r="G628" s="10">
        <v>43180</v>
      </c>
      <c r="H628" s="13">
        <v>51.84</v>
      </c>
      <c r="I628" s="8" t="s">
        <v>15</v>
      </c>
      <c r="J628" s="8" t="s">
        <v>13</v>
      </c>
      <c r="K628" s="8" t="s">
        <v>780</v>
      </c>
      <c r="L628" s="8" t="s">
        <v>796</v>
      </c>
      <c r="M628" s="8" t="s">
        <v>782</v>
      </c>
      <c r="N628" s="8" t="s">
        <v>786</v>
      </c>
      <c r="O628" s="43">
        <v>43180</v>
      </c>
      <c r="P628" s="8">
        <f t="shared" si="19"/>
        <v>7</v>
      </c>
      <c r="Q628" s="14"/>
    </row>
    <row r="629" spans="1:17" hidden="1">
      <c r="A629" s="6">
        <v>626</v>
      </c>
      <c r="B629" s="12" t="str">
        <f t="shared" si="18"/>
        <v>07-0167-8126-6910-2000-0000-0011c1680u7619</v>
      </c>
      <c r="C629" s="12" t="s">
        <v>2722</v>
      </c>
      <c r="D629" s="16" t="s">
        <v>2723</v>
      </c>
      <c r="E629" s="9" t="s">
        <v>2724</v>
      </c>
      <c r="F629" s="16" t="s">
        <v>335</v>
      </c>
      <c r="G629" s="10">
        <v>43286</v>
      </c>
      <c r="H629" s="13">
        <v>74.52</v>
      </c>
      <c r="I629" s="8" t="s">
        <v>15</v>
      </c>
      <c r="J629" s="8" t="s">
        <v>13</v>
      </c>
      <c r="K629" s="8" t="s">
        <v>780</v>
      </c>
      <c r="L629" s="8" t="s">
        <v>796</v>
      </c>
      <c r="M629" s="8" t="s">
        <v>782</v>
      </c>
      <c r="N629" s="8" t="s">
        <v>786</v>
      </c>
      <c r="O629" s="43">
        <v>43286</v>
      </c>
      <c r="P629" s="8">
        <f t="shared" si="19"/>
        <v>7</v>
      </c>
      <c r="Q629" s="14"/>
    </row>
    <row r="630" spans="1:17" hidden="1">
      <c r="A630" s="6">
        <v>627</v>
      </c>
      <c r="B630" s="12" t="str">
        <f t="shared" si="18"/>
        <v>07-0167-8126-7110-2000-0000-0018c1680u7711</v>
      </c>
      <c r="C630" s="12" t="s">
        <v>2725</v>
      </c>
      <c r="D630" s="16" t="s">
        <v>2726</v>
      </c>
      <c r="E630" s="9" t="s">
        <v>2727</v>
      </c>
      <c r="F630" s="16" t="s">
        <v>335</v>
      </c>
      <c r="G630" s="10">
        <v>43256</v>
      </c>
      <c r="H630" s="13">
        <v>45.36</v>
      </c>
      <c r="I630" s="8" t="s">
        <v>15</v>
      </c>
      <c r="J630" s="8" t="s">
        <v>13</v>
      </c>
      <c r="K630" s="8" t="s">
        <v>780</v>
      </c>
      <c r="L630" s="8" t="s">
        <v>796</v>
      </c>
      <c r="M630" s="8" t="s">
        <v>782</v>
      </c>
      <c r="N630" s="8" t="s">
        <v>786</v>
      </c>
      <c r="O630" s="43">
        <v>43256</v>
      </c>
      <c r="P630" s="8">
        <f t="shared" si="19"/>
        <v>7</v>
      </c>
      <c r="Q630" s="14"/>
    </row>
    <row r="631" spans="1:17" hidden="1">
      <c r="A631" s="6">
        <v>628</v>
      </c>
      <c r="B631" s="12" t="str">
        <f t="shared" si="18"/>
        <v>07-0127-4978-6110-2000-0000-0012h9240w7611</v>
      </c>
      <c r="C631" s="12" t="s">
        <v>2728</v>
      </c>
      <c r="D631" s="16" t="s">
        <v>2729</v>
      </c>
      <c r="E631" s="9" t="s">
        <v>2730</v>
      </c>
      <c r="F631" s="16" t="s">
        <v>392</v>
      </c>
      <c r="G631" s="10">
        <v>43199</v>
      </c>
      <c r="H631" s="13">
        <v>52.92</v>
      </c>
      <c r="I631" s="8" t="s">
        <v>15</v>
      </c>
      <c r="J631" s="8" t="s">
        <v>38</v>
      </c>
      <c r="K631" s="8" t="s">
        <v>780</v>
      </c>
      <c r="L631" s="8" t="s">
        <v>796</v>
      </c>
      <c r="M631" s="8" t="s">
        <v>790</v>
      </c>
      <c r="N631" s="8" t="s">
        <v>786</v>
      </c>
      <c r="O631" s="43">
        <v>43199</v>
      </c>
      <c r="P631" s="8">
        <f t="shared" si="19"/>
        <v>7</v>
      </c>
      <c r="Q631" s="14"/>
    </row>
    <row r="632" spans="1:17" hidden="1">
      <c r="A632" s="6">
        <v>629</v>
      </c>
      <c r="B632" s="12" t="str">
        <f t="shared" si="18"/>
        <v>07-0167-8133-5910-2000-0000-0010d1680r7519</v>
      </c>
      <c r="C632" s="12" t="s">
        <v>2731</v>
      </c>
      <c r="D632" s="16" t="s">
        <v>2732</v>
      </c>
      <c r="E632" s="9" t="s">
        <v>2733</v>
      </c>
      <c r="F632" s="16" t="s">
        <v>393</v>
      </c>
      <c r="G632" s="10">
        <v>43258</v>
      </c>
      <c r="H632" s="13">
        <v>87.48</v>
      </c>
      <c r="I632" s="8" t="s">
        <v>15</v>
      </c>
      <c r="J632" s="8" t="s">
        <v>13</v>
      </c>
      <c r="K632" s="8" t="s">
        <v>780</v>
      </c>
      <c r="L632" s="8" t="s">
        <v>796</v>
      </c>
      <c r="M632" s="8" t="s">
        <v>782</v>
      </c>
      <c r="N632" s="8" t="s">
        <v>786</v>
      </c>
      <c r="O632" s="43">
        <v>43258</v>
      </c>
      <c r="P632" s="8">
        <f t="shared" si="19"/>
        <v>7</v>
      </c>
      <c r="Q632" s="14"/>
    </row>
    <row r="633" spans="1:17" hidden="1">
      <c r="A633" s="6">
        <v>630</v>
      </c>
      <c r="B633" s="12" t="str">
        <f t="shared" si="18"/>
        <v>07-0178-8690-9810-2000-0000-0011m6780n8918</v>
      </c>
      <c r="C633" s="12" t="s">
        <v>2734</v>
      </c>
      <c r="D633" s="16" t="s">
        <v>2735</v>
      </c>
      <c r="E633" s="9" t="s">
        <v>2736</v>
      </c>
      <c r="F633" s="16" t="s">
        <v>394</v>
      </c>
      <c r="G633" s="10">
        <v>43160</v>
      </c>
      <c r="H633" s="13">
        <v>51.84</v>
      </c>
      <c r="I633" s="8" t="s">
        <v>15</v>
      </c>
      <c r="J633" s="8" t="s">
        <v>75</v>
      </c>
      <c r="K633" s="8" t="s">
        <v>780</v>
      </c>
      <c r="L633" s="8" t="s">
        <v>796</v>
      </c>
      <c r="M633" s="8" t="s">
        <v>792</v>
      </c>
      <c r="N633" s="8" t="s">
        <v>786</v>
      </c>
      <c r="O633" s="43">
        <v>43160</v>
      </c>
      <c r="P633" s="8">
        <f t="shared" si="19"/>
        <v>7</v>
      </c>
      <c r="Q633" s="14"/>
    </row>
    <row r="634" spans="1:17" hidden="1">
      <c r="A634" s="6">
        <v>631</v>
      </c>
      <c r="B634" s="12" t="str">
        <f t="shared" si="18"/>
        <v>07-0178-8694-4310-2000-0000-0017m6780s8413</v>
      </c>
      <c r="C634" s="12" t="s">
        <v>2737</v>
      </c>
      <c r="D634" s="16" t="s">
        <v>2738</v>
      </c>
      <c r="E634" s="9" t="s">
        <v>2739</v>
      </c>
      <c r="F634" s="16" t="s">
        <v>2740</v>
      </c>
      <c r="G634" s="10">
        <v>43280</v>
      </c>
      <c r="H634" s="13">
        <v>60.48</v>
      </c>
      <c r="I634" s="8" t="s">
        <v>15</v>
      </c>
      <c r="J634" s="8" t="s">
        <v>75</v>
      </c>
      <c r="K634" s="8" t="s">
        <v>780</v>
      </c>
      <c r="L634" s="8" t="s">
        <v>796</v>
      </c>
      <c r="M634" s="8" t="s">
        <v>792</v>
      </c>
      <c r="N634" s="8" t="s">
        <v>786</v>
      </c>
      <c r="O634" s="43">
        <v>43280</v>
      </c>
      <c r="P634" s="8">
        <f t="shared" si="19"/>
        <v>7</v>
      </c>
      <c r="Q634" s="14"/>
    </row>
    <row r="635" spans="1:17" hidden="1">
      <c r="A635" s="6">
        <v>632</v>
      </c>
      <c r="B635" s="12" t="str">
        <f t="shared" si="18"/>
        <v>07-0185-5046-1510-2000-0000-0010e0850u5115</v>
      </c>
      <c r="C635" s="12" t="s">
        <v>2741</v>
      </c>
      <c r="D635" s="16" t="s">
        <v>2742</v>
      </c>
      <c r="E635" s="9" t="s">
        <v>2743</v>
      </c>
      <c r="F635" s="16" t="s">
        <v>97</v>
      </c>
      <c r="G635" s="10">
        <v>43264</v>
      </c>
      <c r="H635" s="13">
        <v>30.24</v>
      </c>
      <c r="I635" s="8" t="s">
        <v>15</v>
      </c>
      <c r="J635" s="8" t="s">
        <v>75</v>
      </c>
      <c r="K635" s="8" t="s">
        <v>780</v>
      </c>
      <c r="L635" s="8" t="s">
        <v>796</v>
      </c>
      <c r="M635" s="8" t="s">
        <v>792</v>
      </c>
      <c r="N635" s="8" t="s">
        <v>786</v>
      </c>
      <c r="O635" s="43">
        <v>43264</v>
      </c>
      <c r="P635" s="8">
        <f t="shared" si="19"/>
        <v>7</v>
      </c>
      <c r="Q635" s="14"/>
    </row>
    <row r="636" spans="1:17" hidden="1">
      <c r="A636" s="6">
        <v>633</v>
      </c>
      <c r="B636" s="12" t="str">
        <f t="shared" si="18"/>
        <v>07-0171-1366-3510-2000-0000-0016g3710u1315</v>
      </c>
      <c r="C636" s="12" t="s">
        <v>2744</v>
      </c>
      <c r="D636" s="16" t="s">
        <v>2745</v>
      </c>
      <c r="E636" s="9" t="s">
        <v>2746</v>
      </c>
      <c r="F636" s="16" t="s">
        <v>395</v>
      </c>
      <c r="G636" s="10">
        <v>43976</v>
      </c>
      <c r="H636" s="13">
        <v>52.92</v>
      </c>
      <c r="I636" s="8" t="s">
        <v>15</v>
      </c>
      <c r="J636" s="8" t="s">
        <v>75</v>
      </c>
      <c r="K636" s="8" t="s">
        <v>780</v>
      </c>
      <c r="L636" s="8" t="s">
        <v>796</v>
      </c>
      <c r="M636" s="8" t="s">
        <v>792</v>
      </c>
      <c r="N636" s="8" t="s">
        <v>786</v>
      </c>
      <c r="O636" s="43">
        <v>43976</v>
      </c>
      <c r="P636" s="8">
        <f t="shared" si="19"/>
        <v>5</v>
      </c>
      <c r="Q636" s="14"/>
    </row>
    <row r="637" spans="1:17" hidden="1">
      <c r="A637" s="6">
        <v>634</v>
      </c>
      <c r="B637" s="12" t="str">
        <f t="shared" si="18"/>
        <v>07-0171-1366-3710-2000-0000-0012g3710u1317</v>
      </c>
      <c r="C637" s="12" t="s">
        <v>2747</v>
      </c>
      <c r="D637" s="16" t="s">
        <v>2748</v>
      </c>
      <c r="E637" s="9" t="s">
        <v>2749</v>
      </c>
      <c r="F637" s="16" t="s">
        <v>395</v>
      </c>
      <c r="G637" s="10">
        <v>43976</v>
      </c>
      <c r="H637" s="13">
        <v>25.38</v>
      </c>
      <c r="I637" s="8" t="s">
        <v>15</v>
      </c>
      <c r="J637" s="8" t="s">
        <v>75</v>
      </c>
      <c r="K637" s="8" t="s">
        <v>780</v>
      </c>
      <c r="L637" s="8" t="s">
        <v>796</v>
      </c>
      <c r="M637" s="8" t="s">
        <v>792</v>
      </c>
      <c r="N637" s="8" t="s">
        <v>786</v>
      </c>
      <c r="O637" s="43">
        <v>43976</v>
      </c>
      <c r="P637" s="8">
        <f t="shared" si="19"/>
        <v>5</v>
      </c>
      <c r="Q637" s="14"/>
    </row>
    <row r="638" spans="1:17" hidden="1">
      <c r="A638" s="6">
        <v>635</v>
      </c>
      <c r="B638" s="12" t="str">
        <f t="shared" si="18"/>
        <v>07-0171-1366-3810-2000-0000-0015g3710u1318</v>
      </c>
      <c r="C638" s="12" t="s">
        <v>2750</v>
      </c>
      <c r="D638" s="16" t="s">
        <v>2751</v>
      </c>
      <c r="E638" s="9" t="s">
        <v>2752</v>
      </c>
      <c r="F638" s="16" t="s">
        <v>395</v>
      </c>
      <c r="G638" s="10">
        <v>43976</v>
      </c>
      <c r="H638" s="13">
        <v>41.58</v>
      </c>
      <c r="I638" s="8" t="s">
        <v>15</v>
      </c>
      <c r="J638" s="8" t="s">
        <v>75</v>
      </c>
      <c r="K638" s="8" t="s">
        <v>780</v>
      </c>
      <c r="L638" s="8" t="s">
        <v>796</v>
      </c>
      <c r="M638" s="8" t="s">
        <v>792</v>
      </c>
      <c r="N638" s="8" t="s">
        <v>786</v>
      </c>
      <c r="O638" s="43">
        <v>43976</v>
      </c>
      <c r="P638" s="8">
        <f t="shared" si="19"/>
        <v>5</v>
      </c>
      <c r="Q638" s="14"/>
    </row>
    <row r="639" spans="1:17" hidden="1">
      <c r="A639" s="6">
        <v>636</v>
      </c>
      <c r="B639" s="12" t="str">
        <f t="shared" si="18"/>
        <v>07-0171-1366-4010-2000-0000-0012g3710u1410</v>
      </c>
      <c r="C639" s="12" t="s">
        <v>2753</v>
      </c>
      <c r="D639" s="16" t="s">
        <v>2754</v>
      </c>
      <c r="E639" s="9" t="s">
        <v>2755</v>
      </c>
      <c r="F639" s="16" t="s">
        <v>395</v>
      </c>
      <c r="G639" s="10">
        <v>43976</v>
      </c>
      <c r="H639" s="13">
        <v>17.28</v>
      </c>
      <c r="I639" s="8" t="s">
        <v>15</v>
      </c>
      <c r="J639" s="8" t="s">
        <v>75</v>
      </c>
      <c r="K639" s="8" t="s">
        <v>780</v>
      </c>
      <c r="L639" s="8" t="s">
        <v>796</v>
      </c>
      <c r="M639" s="8" t="s">
        <v>792</v>
      </c>
      <c r="N639" s="8" t="s">
        <v>786</v>
      </c>
      <c r="O639" s="43">
        <v>43976</v>
      </c>
      <c r="P639" s="8">
        <f t="shared" si="19"/>
        <v>5</v>
      </c>
      <c r="Q639" s="14"/>
    </row>
    <row r="640" spans="1:17" hidden="1">
      <c r="A640" s="6">
        <v>637</v>
      </c>
      <c r="B640" s="12" t="str">
        <f t="shared" si="18"/>
        <v>07-0171-1369-0210-2000-0000-0011g3710x1012</v>
      </c>
      <c r="C640" s="12" t="s">
        <v>2756</v>
      </c>
      <c r="D640" s="16" t="s">
        <v>2757</v>
      </c>
      <c r="E640" s="9" t="s">
        <v>2758</v>
      </c>
      <c r="F640" s="16" t="s">
        <v>396</v>
      </c>
      <c r="G640" s="10">
        <v>43171</v>
      </c>
      <c r="H640" s="13">
        <v>52.92</v>
      </c>
      <c r="I640" s="8" t="s">
        <v>15</v>
      </c>
      <c r="J640" s="8" t="s">
        <v>75</v>
      </c>
      <c r="K640" s="8" t="s">
        <v>780</v>
      </c>
      <c r="L640" s="8" t="s">
        <v>796</v>
      </c>
      <c r="M640" s="8" t="s">
        <v>792</v>
      </c>
      <c r="N640" s="8" t="s">
        <v>786</v>
      </c>
      <c r="O640" s="43">
        <v>43171</v>
      </c>
      <c r="P640" s="8">
        <f t="shared" si="19"/>
        <v>7</v>
      </c>
      <c r="Q640" s="14"/>
    </row>
    <row r="641" spans="1:17" hidden="1">
      <c r="A641" s="6">
        <v>638</v>
      </c>
      <c r="B641" s="12" t="str">
        <f t="shared" si="18"/>
        <v>07-0167-8122-6210-2000-0000-0014c1680q7612</v>
      </c>
      <c r="C641" s="12" t="s">
        <v>2759</v>
      </c>
      <c r="D641" s="16" t="s">
        <v>2760</v>
      </c>
      <c r="E641" s="9" t="s">
        <v>2761</v>
      </c>
      <c r="F641" s="16" t="s">
        <v>2762</v>
      </c>
      <c r="G641" s="10">
        <v>43294</v>
      </c>
      <c r="H641" s="13">
        <v>58.32</v>
      </c>
      <c r="I641" s="8" t="s">
        <v>15</v>
      </c>
      <c r="J641" s="8" t="s">
        <v>13</v>
      </c>
      <c r="K641" s="8" t="s">
        <v>780</v>
      </c>
      <c r="L641" s="8" t="s">
        <v>796</v>
      </c>
      <c r="M641" s="8" t="s">
        <v>782</v>
      </c>
      <c r="N641" s="8" t="s">
        <v>786</v>
      </c>
      <c r="O641" s="43">
        <v>43294</v>
      </c>
      <c r="P641" s="8">
        <f t="shared" si="19"/>
        <v>7</v>
      </c>
      <c r="Q641" s="14"/>
    </row>
    <row r="642" spans="1:17" hidden="1">
      <c r="A642" s="6">
        <v>639</v>
      </c>
      <c r="B642" s="12" t="str">
        <f t="shared" si="18"/>
        <v/>
      </c>
      <c r="C642" s="12"/>
      <c r="D642" s="16"/>
      <c r="E642" s="9" t="s">
        <v>2763</v>
      </c>
      <c r="F642" s="16" t="s">
        <v>397</v>
      </c>
      <c r="G642" s="10">
        <v>43217</v>
      </c>
      <c r="H642" s="13">
        <v>12.15</v>
      </c>
      <c r="I642" s="8" t="s">
        <v>15</v>
      </c>
      <c r="J642" s="8" t="s">
        <v>76</v>
      </c>
      <c r="K642" s="8">
        <v>0</v>
      </c>
      <c r="L642" s="8" t="s">
        <v>796</v>
      </c>
      <c r="M642" s="8" t="s">
        <v>793</v>
      </c>
      <c r="N642" s="8" t="s">
        <v>786</v>
      </c>
      <c r="O642" s="43">
        <v>43217</v>
      </c>
      <c r="P642" s="8">
        <f t="shared" si="19"/>
        <v>7</v>
      </c>
      <c r="Q642" s="14"/>
    </row>
    <row r="643" spans="1:17" hidden="1">
      <c r="A643" s="6">
        <v>640</v>
      </c>
      <c r="B643" s="12" t="str">
        <f t="shared" si="18"/>
        <v>07-0162-3153-7610-2000-0000-0017f1630r2716</v>
      </c>
      <c r="C643" s="12" t="s">
        <v>2764</v>
      </c>
      <c r="D643" s="16" t="s">
        <v>859</v>
      </c>
      <c r="E643" s="9" t="s">
        <v>2765</v>
      </c>
      <c r="F643" s="16" t="s">
        <v>398</v>
      </c>
      <c r="G643" s="10">
        <v>43271</v>
      </c>
      <c r="H643" s="13">
        <v>77.760000000000005</v>
      </c>
      <c r="I643" s="8" t="s">
        <v>15</v>
      </c>
      <c r="J643" s="8" t="s">
        <v>13</v>
      </c>
      <c r="K643" s="8" t="s">
        <v>780</v>
      </c>
      <c r="L643" s="8" t="s">
        <v>796</v>
      </c>
      <c r="M643" s="8" t="s">
        <v>782</v>
      </c>
      <c r="N643" s="8" t="s">
        <v>786</v>
      </c>
      <c r="O643" s="43">
        <v>43271</v>
      </c>
      <c r="P643" s="8">
        <f t="shared" si="19"/>
        <v>7</v>
      </c>
      <c r="Q643" s="14"/>
    </row>
    <row r="644" spans="1:17" hidden="1">
      <c r="A644" s="6">
        <v>641</v>
      </c>
      <c r="B644" s="12" t="str">
        <f t="shared" si="18"/>
        <v>07-0134-1519-2210-2000-0000-0015b5310x4212</v>
      </c>
      <c r="C644" s="12" t="s">
        <v>2766</v>
      </c>
      <c r="D644" s="16" t="s">
        <v>2767</v>
      </c>
      <c r="E644" s="9" t="s">
        <v>2768</v>
      </c>
      <c r="F644" s="16" t="s">
        <v>399</v>
      </c>
      <c r="G644" s="10">
        <v>43258</v>
      </c>
      <c r="H644" s="13">
        <v>14.31</v>
      </c>
      <c r="I644" s="8" t="s">
        <v>15</v>
      </c>
      <c r="J644" s="8" t="s">
        <v>16</v>
      </c>
      <c r="K644" s="8" t="s">
        <v>780</v>
      </c>
      <c r="L644" s="8" t="s">
        <v>796</v>
      </c>
      <c r="M644" s="8" t="s">
        <v>785</v>
      </c>
      <c r="N644" s="8" t="s">
        <v>786</v>
      </c>
      <c r="O644" s="43">
        <v>43258</v>
      </c>
      <c r="P644" s="8">
        <f t="shared" si="19"/>
        <v>7</v>
      </c>
      <c r="Q644" s="14"/>
    </row>
    <row r="645" spans="1:17" hidden="1">
      <c r="A645" s="6">
        <v>642</v>
      </c>
      <c r="B645" s="12" t="str">
        <f t="shared" ref="B645:B708" si="20">C645&amp;D645</f>
        <v>07-0146-0788-7610-2000-0000-0010k7400w6716</v>
      </c>
      <c r="C645" s="12" t="s">
        <v>2769</v>
      </c>
      <c r="D645" s="16" t="s">
        <v>2770</v>
      </c>
      <c r="E645" s="9" t="s">
        <v>2771</v>
      </c>
      <c r="F645" s="16" t="s">
        <v>2772</v>
      </c>
      <c r="G645" s="10">
        <v>43378</v>
      </c>
      <c r="H645" s="13">
        <v>77.760000000000005</v>
      </c>
      <c r="I645" s="8" t="s">
        <v>15</v>
      </c>
      <c r="J645" s="8" t="s">
        <v>16</v>
      </c>
      <c r="K645" s="8" t="s">
        <v>780</v>
      </c>
      <c r="L645" s="8" t="s">
        <v>794</v>
      </c>
      <c r="M645" s="8" t="s">
        <v>785</v>
      </c>
      <c r="N645" s="8" t="s">
        <v>786</v>
      </c>
      <c r="O645" s="43">
        <v>43378</v>
      </c>
      <c r="P645" s="8">
        <f t="shared" si="19"/>
        <v>6</v>
      </c>
      <c r="Q645" s="14"/>
    </row>
    <row r="646" spans="1:17" hidden="1">
      <c r="A646" s="6">
        <v>643</v>
      </c>
      <c r="B646" s="12" t="str">
        <f t="shared" si="20"/>
        <v>07-0146-0789-7710-2000-0000-0012k7400x6717</v>
      </c>
      <c r="C646" s="12" t="s">
        <v>2773</v>
      </c>
      <c r="D646" s="16" t="s">
        <v>2774</v>
      </c>
      <c r="E646" s="9" t="s">
        <v>2775</v>
      </c>
      <c r="F646" s="16" t="s">
        <v>401</v>
      </c>
      <c r="G646" s="10">
        <v>43251</v>
      </c>
      <c r="H646" s="13">
        <v>79.38</v>
      </c>
      <c r="I646" s="8" t="s">
        <v>15</v>
      </c>
      <c r="J646" s="8" t="s">
        <v>16</v>
      </c>
      <c r="K646" s="8" t="s">
        <v>780</v>
      </c>
      <c r="L646" s="8" t="s">
        <v>796</v>
      </c>
      <c r="M646" s="8" t="s">
        <v>785</v>
      </c>
      <c r="N646" s="8" t="s">
        <v>786</v>
      </c>
      <c r="O646" s="43">
        <v>43251</v>
      </c>
      <c r="P646" s="8">
        <f t="shared" ref="P646:P709" si="21">DATEDIF(O646,$B$1,"Y")</f>
        <v>7</v>
      </c>
      <c r="Q646" s="14"/>
    </row>
    <row r="647" spans="1:17" hidden="1">
      <c r="A647" s="6">
        <v>644</v>
      </c>
      <c r="B647" s="12" t="str">
        <f t="shared" si="20"/>
        <v>07-0146-0788-4710-2000-0000-0010k7400w6417</v>
      </c>
      <c r="C647" s="12" t="s">
        <v>2776</v>
      </c>
      <c r="D647" s="16" t="s">
        <v>2777</v>
      </c>
      <c r="E647" s="9" t="s">
        <v>2778</v>
      </c>
      <c r="F647" s="16" t="s">
        <v>2779</v>
      </c>
      <c r="G647" s="10">
        <v>43420</v>
      </c>
      <c r="H647" s="13">
        <v>15.12</v>
      </c>
      <c r="I647" s="8" t="s">
        <v>15</v>
      </c>
      <c r="J647" s="8" t="s">
        <v>16</v>
      </c>
      <c r="K647" s="8" t="s">
        <v>780</v>
      </c>
      <c r="L647" s="8" t="s">
        <v>796</v>
      </c>
      <c r="M647" s="8" t="s">
        <v>785</v>
      </c>
      <c r="N647" s="8" t="s">
        <v>786</v>
      </c>
      <c r="O647" s="43">
        <v>43420</v>
      </c>
      <c r="P647" s="8">
        <f t="shared" si="21"/>
        <v>6</v>
      </c>
      <c r="Q647" s="14"/>
    </row>
    <row r="648" spans="1:17" hidden="1">
      <c r="A648" s="6">
        <v>645</v>
      </c>
      <c r="B648" s="12" t="str">
        <f t="shared" si="20"/>
        <v>07-0146-0788-5110-2000-0000-0013k7400w6511</v>
      </c>
      <c r="C648" s="12" t="s">
        <v>2780</v>
      </c>
      <c r="D648" s="16" t="s">
        <v>2781</v>
      </c>
      <c r="E648" s="9" t="s">
        <v>2782</v>
      </c>
      <c r="F648" s="16" t="s">
        <v>402</v>
      </c>
      <c r="G648" s="10">
        <v>43365</v>
      </c>
      <c r="H648" s="13">
        <v>69.12</v>
      </c>
      <c r="I648" s="8" t="s">
        <v>15</v>
      </c>
      <c r="J648" s="8" t="s">
        <v>16</v>
      </c>
      <c r="K648" s="8" t="s">
        <v>780</v>
      </c>
      <c r="L648" s="8" t="s">
        <v>796</v>
      </c>
      <c r="M648" s="8" t="s">
        <v>785</v>
      </c>
      <c r="N648" s="8" t="s">
        <v>786</v>
      </c>
      <c r="O648" s="43">
        <v>43365</v>
      </c>
      <c r="P648" s="8">
        <f t="shared" si="21"/>
        <v>6</v>
      </c>
      <c r="Q648" s="14"/>
    </row>
    <row r="649" spans="1:17" hidden="1">
      <c r="A649" s="6">
        <v>646</v>
      </c>
      <c r="B649" s="12" t="str">
        <f t="shared" si="20"/>
        <v>07-0156-2212-7210-2000-0000-0015b2520q6712</v>
      </c>
      <c r="C649" s="12" t="s">
        <v>2783</v>
      </c>
      <c r="D649" s="16" t="s">
        <v>2784</v>
      </c>
      <c r="E649" s="9" t="s">
        <v>2785</v>
      </c>
      <c r="F649" s="16" t="s">
        <v>403</v>
      </c>
      <c r="G649" s="10">
        <v>43252</v>
      </c>
      <c r="H649" s="13">
        <v>77.760000000000005</v>
      </c>
      <c r="I649" s="8" t="s">
        <v>15</v>
      </c>
      <c r="J649" s="8" t="s">
        <v>13</v>
      </c>
      <c r="K649" s="8" t="s">
        <v>780</v>
      </c>
      <c r="L649" s="8" t="s">
        <v>796</v>
      </c>
      <c r="M649" s="8" t="s">
        <v>782</v>
      </c>
      <c r="N649" s="8" t="s">
        <v>786</v>
      </c>
      <c r="O649" s="43">
        <v>43252</v>
      </c>
      <c r="P649" s="8">
        <f t="shared" si="21"/>
        <v>7</v>
      </c>
      <c r="Q649" s="14"/>
    </row>
    <row r="650" spans="1:17" hidden="1">
      <c r="A650" s="6">
        <v>647</v>
      </c>
      <c r="B650" s="12" t="str">
        <f t="shared" si="20"/>
        <v>07-0158-9283-8110-2000-0000-0014k2590r8811</v>
      </c>
      <c r="C650" s="12" t="s">
        <v>2786</v>
      </c>
      <c r="D650" s="16" t="s">
        <v>2787</v>
      </c>
      <c r="E650" s="9" t="s">
        <v>2788</v>
      </c>
      <c r="F650" s="16" t="s">
        <v>404</v>
      </c>
      <c r="G650" s="10">
        <v>43181</v>
      </c>
      <c r="H650" s="13">
        <v>43.74</v>
      </c>
      <c r="I650" s="8" t="s">
        <v>15</v>
      </c>
      <c r="J650" s="8" t="s">
        <v>13</v>
      </c>
      <c r="K650" s="8" t="s">
        <v>780</v>
      </c>
      <c r="L650" s="8" t="s">
        <v>796</v>
      </c>
      <c r="M650" s="8" t="s">
        <v>782</v>
      </c>
      <c r="N650" s="8" t="s">
        <v>786</v>
      </c>
      <c r="O650" s="43">
        <v>43181</v>
      </c>
      <c r="P650" s="8">
        <f t="shared" si="21"/>
        <v>7</v>
      </c>
      <c r="Q650" s="14"/>
    </row>
    <row r="651" spans="1:17" hidden="1">
      <c r="A651" s="6">
        <v>648</v>
      </c>
      <c r="B651" s="12" t="str">
        <f t="shared" si="20"/>
        <v/>
      </c>
      <c r="C651" s="12"/>
      <c r="D651" s="16"/>
      <c r="E651" s="9" t="s">
        <v>2789</v>
      </c>
      <c r="F651" s="16" t="s">
        <v>405</v>
      </c>
      <c r="G651" s="10" t="s">
        <v>406</v>
      </c>
      <c r="H651" s="13">
        <v>87.48</v>
      </c>
      <c r="I651" s="8" t="s">
        <v>15</v>
      </c>
      <c r="J651" s="8" t="s">
        <v>13</v>
      </c>
      <c r="K651" s="8" t="s">
        <v>780</v>
      </c>
      <c r="L651" s="8" t="s">
        <v>796</v>
      </c>
      <c r="M651" s="8" t="s">
        <v>782</v>
      </c>
      <c r="N651" s="8" t="s">
        <v>786</v>
      </c>
      <c r="O651" s="43" t="s">
        <v>182</v>
      </c>
      <c r="P651" s="8" t="e">
        <f t="shared" si="21"/>
        <v>#VALUE!</v>
      </c>
      <c r="Q651" s="14"/>
    </row>
    <row r="652" spans="1:17" hidden="1">
      <c r="A652" s="6">
        <v>649</v>
      </c>
      <c r="B652" s="12" t="str">
        <f t="shared" si="20"/>
        <v>07-0167-8132-4610-2000-0000-0011d1680q7416</v>
      </c>
      <c r="C652" s="12" t="s">
        <v>2790</v>
      </c>
      <c r="D652" s="16" t="s">
        <v>2791</v>
      </c>
      <c r="E652" s="9" t="s">
        <v>2792</v>
      </c>
      <c r="F652" s="16" t="s">
        <v>186</v>
      </c>
      <c r="G652" s="10">
        <v>43286</v>
      </c>
      <c r="H652" s="13">
        <v>87.48</v>
      </c>
      <c r="I652" s="8" t="s">
        <v>15</v>
      </c>
      <c r="J652" s="8" t="s">
        <v>13</v>
      </c>
      <c r="K652" s="8" t="s">
        <v>780</v>
      </c>
      <c r="L652" s="8" t="s">
        <v>796</v>
      </c>
      <c r="M652" s="8" t="s">
        <v>782</v>
      </c>
      <c r="N652" s="8" t="s">
        <v>786</v>
      </c>
      <c r="O652" s="43">
        <v>43286</v>
      </c>
      <c r="P652" s="8">
        <f t="shared" si="21"/>
        <v>7</v>
      </c>
      <c r="Q652" s="14"/>
    </row>
    <row r="653" spans="1:17" hidden="1">
      <c r="A653" s="6">
        <v>650</v>
      </c>
      <c r="B653" s="12" t="str">
        <f t="shared" si="20"/>
        <v>07-0167-8133-5810-2000-0000-0017d1680r7518</v>
      </c>
      <c r="C653" s="12" t="s">
        <v>2793</v>
      </c>
      <c r="D653" s="16" t="s">
        <v>2794</v>
      </c>
      <c r="E653" s="9" t="s">
        <v>2795</v>
      </c>
      <c r="F653" s="16" t="s">
        <v>407</v>
      </c>
      <c r="G653" s="10">
        <v>43258</v>
      </c>
      <c r="H653" s="13">
        <v>87.48</v>
      </c>
      <c r="I653" s="8" t="s">
        <v>15</v>
      </c>
      <c r="J653" s="8" t="s">
        <v>13</v>
      </c>
      <c r="K653" s="8" t="s">
        <v>780</v>
      </c>
      <c r="L653" s="8" t="s">
        <v>796</v>
      </c>
      <c r="M653" s="8" t="s">
        <v>782</v>
      </c>
      <c r="N653" s="8" t="s">
        <v>786</v>
      </c>
      <c r="O653" s="43">
        <v>43258</v>
      </c>
      <c r="P653" s="8">
        <f t="shared" si="21"/>
        <v>7</v>
      </c>
      <c r="Q653" s="14"/>
    </row>
    <row r="654" spans="1:17" hidden="1">
      <c r="A654" s="6">
        <v>651</v>
      </c>
      <c r="B654" s="12" t="str">
        <f t="shared" si="20"/>
        <v>07-0165-0809-5910-2000-0000-0012a8600x5519</v>
      </c>
      <c r="C654" s="12" t="s">
        <v>2796</v>
      </c>
      <c r="D654" s="16" t="s">
        <v>2797</v>
      </c>
      <c r="E654" s="9" t="s">
        <v>2798</v>
      </c>
      <c r="F654" s="16" t="s">
        <v>277</v>
      </c>
      <c r="G654" s="10">
        <v>43258</v>
      </c>
      <c r="H654" s="13">
        <v>77.760000000000005</v>
      </c>
      <c r="I654" s="8" t="s">
        <v>15</v>
      </c>
      <c r="J654" s="8" t="s">
        <v>13</v>
      </c>
      <c r="K654" s="8" t="s">
        <v>780</v>
      </c>
      <c r="L654" s="8" t="s">
        <v>796</v>
      </c>
      <c r="M654" s="8" t="s">
        <v>782</v>
      </c>
      <c r="N654" s="8" t="s">
        <v>786</v>
      </c>
      <c r="O654" s="43">
        <v>43258</v>
      </c>
      <c r="P654" s="8">
        <f t="shared" si="21"/>
        <v>7</v>
      </c>
      <c r="Q654" s="14"/>
    </row>
    <row r="655" spans="1:17" hidden="1">
      <c r="A655" s="6">
        <v>652</v>
      </c>
      <c r="B655" s="12" t="str">
        <f t="shared" si="20"/>
        <v>07-0167-8138-8810-2000-0000-0015d1680w7818</v>
      </c>
      <c r="C655" s="12" t="s">
        <v>2799</v>
      </c>
      <c r="D655" s="16" t="s">
        <v>2800</v>
      </c>
      <c r="E655" s="9" t="s">
        <v>2801</v>
      </c>
      <c r="F655" s="16" t="s">
        <v>335</v>
      </c>
      <c r="G655" s="10">
        <v>43255</v>
      </c>
      <c r="H655" s="13">
        <v>77.760000000000005</v>
      </c>
      <c r="I655" s="8" t="s">
        <v>15</v>
      </c>
      <c r="J655" s="8" t="s">
        <v>13</v>
      </c>
      <c r="K655" s="8" t="s">
        <v>780</v>
      </c>
      <c r="L655" s="8" t="s">
        <v>796</v>
      </c>
      <c r="M655" s="8" t="s">
        <v>782</v>
      </c>
      <c r="N655" s="8" t="s">
        <v>786</v>
      </c>
      <c r="O655" s="43">
        <v>43255</v>
      </c>
      <c r="P655" s="8">
        <f t="shared" si="21"/>
        <v>7</v>
      </c>
      <c r="Q655" s="14"/>
    </row>
    <row r="656" spans="1:17" hidden="1">
      <c r="A656" s="6">
        <v>653</v>
      </c>
      <c r="B656" s="12" t="str">
        <f t="shared" si="20"/>
        <v>07-0167-8138-8710-2000-0000-0012d1680w7817</v>
      </c>
      <c r="C656" s="12" t="s">
        <v>2802</v>
      </c>
      <c r="D656" s="16" t="s">
        <v>2803</v>
      </c>
      <c r="E656" s="9" t="s">
        <v>2804</v>
      </c>
      <c r="F656" s="16" t="s">
        <v>335</v>
      </c>
      <c r="G656" s="10">
        <v>43255</v>
      </c>
      <c r="H656" s="13">
        <v>77.760000000000005</v>
      </c>
      <c r="I656" s="8" t="s">
        <v>15</v>
      </c>
      <c r="J656" s="8" t="s">
        <v>13</v>
      </c>
      <c r="K656" s="8" t="s">
        <v>780</v>
      </c>
      <c r="L656" s="8" t="s">
        <v>796</v>
      </c>
      <c r="M656" s="8" t="s">
        <v>782</v>
      </c>
      <c r="N656" s="8" t="s">
        <v>786</v>
      </c>
      <c r="O656" s="43">
        <v>43255</v>
      </c>
      <c r="P656" s="8">
        <f t="shared" si="21"/>
        <v>7</v>
      </c>
      <c r="Q656" s="14"/>
    </row>
    <row r="657" spans="1:17" hidden="1">
      <c r="A657" s="6">
        <v>654</v>
      </c>
      <c r="B657" s="12" t="str">
        <f t="shared" si="20"/>
        <v>07-0178-8694-9610-2000-0000-0011m6780s8916</v>
      </c>
      <c r="C657" s="12" t="s">
        <v>2805</v>
      </c>
      <c r="D657" s="16" t="s">
        <v>2806</v>
      </c>
      <c r="E657" s="9" t="s">
        <v>2807</v>
      </c>
      <c r="F657" s="16" t="s">
        <v>770</v>
      </c>
      <c r="G657" s="10">
        <v>43168</v>
      </c>
      <c r="H657" s="13">
        <v>12.42</v>
      </c>
      <c r="I657" s="8" t="s">
        <v>15</v>
      </c>
      <c r="J657" s="8" t="s">
        <v>75</v>
      </c>
      <c r="K657" s="8" t="s">
        <v>780</v>
      </c>
      <c r="L657" s="8" t="s">
        <v>796</v>
      </c>
      <c r="M657" s="8" t="s">
        <v>792</v>
      </c>
      <c r="N657" s="8" t="s">
        <v>786</v>
      </c>
      <c r="O657" s="43">
        <v>43168</v>
      </c>
      <c r="P657" s="8">
        <f t="shared" si="21"/>
        <v>7</v>
      </c>
      <c r="Q657" s="14"/>
    </row>
    <row r="658" spans="1:17" hidden="1">
      <c r="A658" s="6">
        <v>655</v>
      </c>
      <c r="B658" s="12" t="str">
        <f t="shared" si="20"/>
        <v>07-0178-8694-9410-2000-0000-0015m6780s8914</v>
      </c>
      <c r="C658" s="12" t="s">
        <v>2808</v>
      </c>
      <c r="D658" s="16" t="s">
        <v>2809</v>
      </c>
      <c r="E658" s="9" t="s">
        <v>2810</v>
      </c>
      <c r="F658" s="16" t="s">
        <v>770</v>
      </c>
      <c r="G658" s="10">
        <v>43168</v>
      </c>
      <c r="H658" s="13">
        <v>17.28</v>
      </c>
      <c r="I658" s="8" t="s">
        <v>15</v>
      </c>
      <c r="J658" s="8" t="s">
        <v>75</v>
      </c>
      <c r="K658" s="8" t="s">
        <v>780</v>
      </c>
      <c r="L658" s="8" t="s">
        <v>796</v>
      </c>
      <c r="M658" s="8" t="s">
        <v>792</v>
      </c>
      <c r="N658" s="8" t="s">
        <v>786</v>
      </c>
      <c r="O658" s="43">
        <v>43168</v>
      </c>
      <c r="P658" s="8">
        <f t="shared" si="21"/>
        <v>7</v>
      </c>
      <c r="Q658" s="14"/>
    </row>
    <row r="659" spans="1:17" hidden="1">
      <c r="A659" s="6">
        <v>656</v>
      </c>
      <c r="B659" s="12" t="str">
        <f t="shared" si="20"/>
        <v>07-0167-8133-9810-2000-0000-0011d1680r7918</v>
      </c>
      <c r="C659" s="12" t="s">
        <v>2811</v>
      </c>
      <c r="D659" s="16" t="s">
        <v>2812</v>
      </c>
      <c r="E659" s="9" t="s">
        <v>2813</v>
      </c>
      <c r="F659" s="16" t="s">
        <v>408</v>
      </c>
      <c r="G659" s="10">
        <v>43207</v>
      </c>
      <c r="H659" s="13">
        <v>11.34</v>
      </c>
      <c r="I659" s="8" t="s">
        <v>15</v>
      </c>
      <c r="J659" s="8" t="s">
        <v>13</v>
      </c>
      <c r="K659" s="8" t="s">
        <v>780</v>
      </c>
      <c r="L659" s="8" t="s">
        <v>796</v>
      </c>
      <c r="M659" s="8" t="s">
        <v>782</v>
      </c>
      <c r="N659" s="8" t="s">
        <v>786</v>
      </c>
      <c r="O659" s="43">
        <v>43207</v>
      </c>
      <c r="P659" s="8">
        <f t="shared" si="21"/>
        <v>7</v>
      </c>
      <c r="Q659" s="14"/>
    </row>
    <row r="660" spans="1:17" hidden="1">
      <c r="A660" s="6">
        <v>657</v>
      </c>
      <c r="B660" s="12" t="str">
        <f t="shared" si="20"/>
        <v>07-0167-8133-9910-2000-0000-0014d1680r7919</v>
      </c>
      <c r="C660" s="12" t="s">
        <v>2814</v>
      </c>
      <c r="D660" s="16" t="s">
        <v>2815</v>
      </c>
      <c r="E660" s="9" t="s">
        <v>2816</v>
      </c>
      <c r="F660" s="16" t="s">
        <v>408</v>
      </c>
      <c r="G660" s="10">
        <v>43207</v>
      </c>
      <c r="H660" s="13">
        <v>11.34</v>
      </c>
      <c r="I660" s="8" t="s">
        <v>15</v>
      </c>
      <c r="J660" s="8" t="s">
        <v>13</v>
      </c>
      <c r="K660" s="8" t="s">
        <v>780</v>
      </c>
      <c r="L660" s="8" t="s">
        <v>796</v>
      </c>
      <c r="M660" s="8" t="s">
        <v>782</v>
      </c>
      <c r="N660" s="8" t="s">
        <v>786</v>
      </c>
      <c r="O660" s="43">
        <v>43207</v>
      </c>
      <c r="P660" s="8">
        <f t="shared" si="21"/>
        <v>7</v>
      </c>
      <c r="Q660" s="14"/>
    </row>
    <row r="661" spans="1:17" hidden="1">
      <c r="A661" s="6">
        <v>658</v>
      </c>
      <c r="B661" s="12" t="str">
        <f t="shared" si="20"/>
        <v>07-0167-8155-1310-2000-0000-0010f1680t7113</v>
      </c>
      <c r="C661" s="12" t="s">
        <v>2817</v>
      </c>
      <c r="D661" s="16" t="s">
        <v>2818</v>
      </c>
      <c r="E661" s="9" t="s">
        <v>2819</v>
      </c>
      <c r="F661" s="16" t="s">
        <v>127</v>
      </c>
      <c r="G661" s="10">
        <v>43196</v>
      </c>
      <c r="H661" s="13">
        <v>10.29</v>
      </c>
      <c r="I661" s="8" t="s">
        <v>15</v>
      </c>
      <c r="J661" s="8" t="s">
        <v>13</v>
      </c>
      <c r="K661" s="8" t="s">
        <v>780</v>
      </c>
      <c r="L661" s="8" t="s">
        <v>796</v>
      </c>
      <c r="M661" s="8" t="s">
        <v>782</v>
      </c>
      <c r="N661" s="8" t="s">
        <v>786</v>
      </c>
      <c r="O661" s="43">
        <v>43196</v>
      </c>
      <c r="P661" s="8">
        <f t="shared" si="21"/>
        <v>7</v>
      </c>
      <c r="Q661" s="14"/>
    </row>
    <row r="662" spans="1:17" hidden="1">
      <c r="A662" s="6">
        <v>659</v>
      </c>
      <c r="B662" s="12" t="str">
        <f t="shared" si="20"/>
        <v>07-0130-5083-4310-2000-0000-0018k0350r0413</v>
      </c>
      <c r="C662" s="12" t="s">
        <v>2820</v>
      </c>
      <c r="D662" s="16" t="s">
        <v>2821</v>
      </c>
      <c r="E662" s="9" t="s">
        <v>2822</v>
      </c>
      <c r="F662" s="16" t="s">
        <v>409</v>
      </c>
      <c r="G662" s="10">
        <v>43178</v>
      </c>
      <c r="H662" s="13">
        <v>25.92</v>
      </c>
      <c r="I662" s="8" t="s">
        <v>15</v>
      </c>
      <c r="J662" s="8" t="s">
        <v>16</v>
      </c>
      <c r="K662" s="8" t="s">
        <v>780</v>
      </c>
      <c r="L662" s="8" t="s">
        <v>796</v>
      </c>
      <c r="M662" s="8" t="s">
        <v>785</v>
      </c>
      <c r="N662" s="8" t="s">
        <v>786</v>
      </c>
      <c r="O662" s="43">
        <v>43178</v>
      </c>
      <c r="P662" s="8">
        <f t="shared" si="21"/>
        <v>7</v>
      </c>
      <c r="Q662" s="14"/>
    </row>
    <row r="663" spans="1:17" hidden="1">
      <c r="A663" s="6">
        <v>660</v>
      </c>
      <c r="B663" s="12" t="str">
        <f t="shared" si="20"/>
        <v>07-0130-5083-4610-2000-0000-0017k0350r0416</v>
      </c>
      <c r="C663" s="12" t="s">
        <v>2823</v>
      </c>
      <c r="D663" s="16" t="s">
        <v>2824</v>
      </c>
      <c r="E663" s="9" t="s">
        <v>2825</v>
      </c>
      <c r="F663" s="16" t="s">
        <v>409</v>
      </c>
      <c r="G663" s="10">
        <v>43178</v>
      </c>
      <c r="H663" s="13">
        <v>41.58</v>
      </c>
      <c r="I663" s="8" t="s">
        <v>15</v>
      </c>
      <c r="J663" s="8" t="s">
        <v>16</v>
      </c>
      <c r="K663" s="8" t="s">
        <v>780</v>
      </c>
      <c r="L663" s="8" t="s">
        <v>796</v>
      </c>
      <c r="M663" s="8" t="s">
        <v>785</v>
      </c>
      <c r="N663" s="8" t="s">
        <v>786</v>
      </c>
      <c r="O663" s="43">
        <v>43178</v>
      </c>
      <c r="P663" s="8">
        <f t="shared" si="21"/>
        <v>7</v>
      </c>
      <c r="Q663" s="14"/>
    </row>
    <row r="664" spans="1:17" hidden="1">
      <c r="A664" s="6">
        <v>661</v>
      </c>
      <c r="B664" s="12" t="str">
        <f t="shared" si="20"/>
        <v>07-0134-1528-4410-2000-0000-0011c5310w4414</v>
      </c>
      <c r="C664" s="12" t="s">
        <v>2826</v>
      </c>
      <c r="D664" s="16" t="s">
        <v>2827</v>
      </c>
      <c r="E664" s="9" t="s">
        <v>2828</v>
      </c>
      <c r="F664" s="16" t="s">
        <v>410</v>
      </c>
      <c r="G664" s="10">
        <v>43161</v>
      </c>
      <c r="H664" s="13">
        <v>10.8</v>
      </c>
      <c r="I664" s="8" t="s">
        <v>15</v>
      </c>
      <c r="J664" s="8" t="s">
        <v>16</v>
      </c>
      <c r="K664" s="8" t="s">
        <v>780</v>
      </c>
      <c r="L664" s="8" t="s">
        <v>796</v>
      </c>
      <c r="M664" s="8" t="s">
        <v>785</v>
      </c>
      <c r="N664" s="8" t="s">
        <v>786</v>
      </c>
      <c r="O664" s="43">
        <v>43161</v>
      </c>
      <c r="P664" s="8">
        <f t="shared" si="21"/>
        <v>7</v>
      </c>
      <c r="Q664" s="14"/>
    </row>
    <row r="665" spans="1:17" hidden="1">
      <c r="A665" s="6">
        <v>662</v>
      </c>
      <c r="B665" s="12" t="str">
        <f t="shared" si="20"/>
        <v>07-0134-1528-5110-2000-0000-0013c5310w4511</v>
      </c>
      <c r="C665" s="12" t="s">
        <v>2829</v>
      </c>
      <c r="D665" s="16" t="s">
        <v>2830</v>
      </c>
      <c r="E665" s="9" t="s">
        <v>2831</v>
      </c>
      <c r="F665" s="16" t="s">
        <v>411</v>
      </c>
      <c r="G665" s="10">
        <v>43182</v>
      </c>
      <c r="H665" s="13">
        <v>87.48</v>
      </c>
      <c r="I665" s="8" t="s">
        <v>15</v>
      </c>
      <c r="J665" s="8" t="s">
        <v>16</v>
      </c>
      <c r="K665" s="8" t="s">
        <v>780</v>
      </c>
      <c r="L665" s="8" t="s">
        <v>796</v>
      </c>
      <c r="M665" s="8" t="s">
        <v>785</v>
      </c>
      <c r="N665" s="8" t="s">
        <v>786</v>
      </c>
      <c r="O665" s="43">
        <v>43182</v>
      </c>
      <c r="P665" s="8">
        <f t="shared" si="21"/>
        <v>7</v>
      </c>
      <c r="Q665" s="14"/>
    </row>
    <row r="666" spans="1:17" hidden="1">
      <c r="A666" s="6">
        <v>663</v>
      </c>
      <c r="B666" s="12" t="str">
        <f t="shared" si="20"/>
        <v>07-0146-0793-9310-2000-0000-0015m7400r6913</v>
      </c>
      <c r="C666" s="12" t="s">
        <v>2832</v>
      </c>
      <c r="D666" s="16" t="s">
        <v>2833</v>
      </c>
      <c r="E666" s="9" t="s">
        <v>2834</v>
      </c>
      <c r="F666" s="16" t="s">
        <v>2835</v>
      </c>
      <c r="G666" s="10">
        <v>43783</v>
      </c>
      <c r="H666" s="13">
        <v>87.48</v>
      </c>
      <c r="I666" s="8" t="s">
        <v>15</v>
      </c>
      <c r="J666" s="8" t="s">
        <v>16</v>
      </c>
      <c r="K666" s="8" t="s">
        <v>780</v>
      </c>
      <c r="L666" s="8" t="s">
        <v>796</v>
      </c>
      <c r="M666" s="8" t="s">
        <v>785</v>
      </c>
      <c r="N666" s="8" t="s">
        <v>786</v>
      </c>
      <c r="O666" s="43">
        <v>43783</v>
      </c>
      <c r="P666" s="8">
        <f t="shared" si="21"/>
        <v>5</v>
      </c>
      <c r="Q666" s="14"/>
    </row>
    <row r="667" spans="1:17" hidden="1">
      <c r="A667" s="6">
        <v>664</v>
      </c>
      <c r="B667" s="12" t="str">
        <f t="shared" si="20"/>
        <v>07-0146-0794-3810-2000-0000-0013m7400s6318</v>
      </c>
      <c r="C667" s="12" t="s">
        <v>2836</v>
      </c>
      <c r="D667" s="16" t="s">
        <v>2837</v>
      </c>
      <c r="E667" s="9" t="s">
        <v>2838</v>
      </c>
      <c r="F667" s="16" t="s">
        <v>401</v>
      </c>
      <c r="G667" s="10">
        <v>43322</v>
      </c>
      <c r="H667" s="13">
        <v>42.66</v>
      </c>
      <c r="I667" s="8" t="s">
        <v>15</v>
      </c>
      <c r="J667" s="8" t="s">
        <v>16</v>
      </c>
      <c r="K667" s="8" t="s">
        <v>780</v>
      </c>
      <c r="L667" s="8" t="s">
        <v>796</v>
      </c>
      <c r="M667" s="8" t="s">
        <v>785</v>
      </c>
      <c r="N667" s="8" t="s">
        <v>786</v>
      </c>
      <c r="O667" s="43">
        <v>43322</v>
      </c>
      <c r="P667" s="8">
        <f t="shared" si="21"/>
        <v>7</v>
      </c>
      <c r="Q667" s="14"/>
    </row>
    <row r="668" spans="1:17" hidden="1">
      <c r="A668" s="6">
        <v>665</v>
      </c>
      <c r="B668" s="12" t="str">
        <f t="shared" si="20"/>
        <v>07-0156-2228-7610-2000-0000-0018c2520w6716</v>
      </c>
      <c r="C668" s="12" t="s">
        <v>2839</v>
      </c>
      <c r="D668" s="16" t="s">
        <v>2840</v>
      </c>
      <c r="E668" s="9" t="s">
        <v>2841</v>
      </c>
      <c r="F668" s="16" t="s">
        <v>412</v>
      </c>
      <c r="G668" s="10">
        <v>43285</v>
      </c>
      <c r="H668" s="13">
        <v>87.48</v>
      </c>
      <c r="I668" s="8" t="s">
        <v>15</v>
      </c>
      <c r="J668" s="8" t="s">
        <v>13</v>
      </c>
      <c r="K668" s="8" t="s">
        <v>780</v>
      </c>
      <c r="L668" s="8" t="s">
        <v>796</v>
      </c>
      <c r="M668" s="8" t="s">
        <v>782</v>
      </c>
      <c r="N668" s="8" t="s">
        <v>786</v>
      </c>
      <c r="O668" s="43">
        <v>43285</v>
      </c>
      <c r="P668" s="8">
        <f t="shared" si="21"/>
        <v>7</v>
      </c>
      <c r="Q668" s="14"/>
    </row>
    <row r="669" spans="1:17" hidden="1">
      <c r="A669" s="6">
        <v>666</v>
      </c>
      <c r="B669" s="12" t="str">
        <f t="shared" si="20"/>
        <v>07-0146-0796-8010-2000-0000-0012m7400u6810</v>
      </c>
      <c r="C669" s="12" t="s">
        <v>2842</v>
      </c>
      <c r="D669" s="16" t="s">
        <v>2843</v>
      </c>
      <c r="E669" s="9" t="s">
        <v>2844</v>
      </c>
      <c r="F669" s="16" t="s">
        <v>413</v>
      </c>
      <c r="G669" s="10">
        <v>43185</v>
      </c>
      <c r="H669" s="13">
        <v>76.14</v>
      </c>
      <c r="I669" s="8" t="s">
        <v>15</v>
      </c>
      <c r="J669" s="8" t="s">
        <v>16</v>
      </c>
      <c r="K669" s="8" t="s">
        <v>780</v>
      </c>
      <c r="L669" s="8" t="s">
        <v>796</v>
      </c>
      <c r="M669" s="8" t="s">
        <v>785</v>
      </c>
      <c r="N669" s="8" t="s">
        <v>786</v>
      </c>
      <c r="O669" s="43">
        <v>43185</v>
      </c>
      <c r="P669" s="8">
        <f t="shared" si="21"/>
        <v>7</v>
      </c>
      <c r="Q669" s="14"/>
    </row>
    <row r="670" spans="1:17" hidden="1">
      <c r="A670" s="6">
        <v>667</v>
      </c>
      <c r="B670" s="12" t="str">
        <f t="shared" si="20"/>
        <v>07-0130-5085-3210-2000-0000-0012k0350t0312</v>
      </c>
      <c r="C670" s="12" t="s">
        <v>2845</v>
      </c>
      <c r="D670" s="16" t="s">
        <v>2846</v>
      </c>
      <c r="E670" s="9" t="s">
        <v>2847</v>
      </c>
      <c r="F670" s="16" t="s">
        <v>414</v>
      </c>
      <c r="G670" s="10">
        <v>43291</v>
      </c>
      <c r="H670" s="13">
        <v>60.48</v>
      </c>
      <c r="I670" s="8" t="s">
        <v>15</v>
      </c>
      <c r="J670" s="8" t="s">
        <v>16</v>
      </c>
      <c r="K670" s="8" t="s">
        <v>780</v>
      </c>
      <c r="L670" s="8" t="s">
        <v>796</v>
      </c>
      <c r="M670" s="8" t="s">
        <v>785</v>
      </c>
      <c r="N670" s="8" t="s">
        <v>786</v>
      </c>
      <c r="O670" s="43">
        <v>43291</v>
      </c>
      <c r="P670" s="8">
        <f t="shared" si="21"/>
        <v>7</v>
      </c>
      <c r="Q670" s="14"/>
    </row>
    <row r="671" spans="1:17" hidden="1">
      <c r="A671" s="6">
        <v>668</v>
      </c>
      <c r="B671" s="12" t="str">
        <f t="shared" si="20"/>
        <v>07-0130-5087-1110-2000-0000-0015k0350v0111</v>
      </c>
      <c r="C671" s="12" t="s">
        <v>2848</v>
      </c>
      <c r="D671" s="16" t="s">
        <v>2849</v>
      </c>
      <c r="E671" s="9" t="s">
        <v>2850</v>
      </c>
      <c r="F671" s="16" t="s">
        <v>415</v>
      </c>
      <c r="G671" s="10">
        <v>43294</v>
      </c>
      <c r="H671" s="13">
        <v>66.42</v>
      </c>
      <c r="I671" s="8" t="s">
        <v>15</v>
      </c>
      <c r="J671" s="8" t="s">
        <v>16</v>
      </c>
      <c r="K671" s="8" t="s">
        <v>780</v>
      </c>
      <c r="L671" s="8" t="s">
        <v>796</v>
      </c>
      <c r="M671" s="8" t="s">
        <v>785</v>
      </c>
      <c r="N671" s="8" t="s">
        <v>786</v>
      </c>
      <c r="O671" s="43">
        <v>43294</v>
      </c>
      <c r="P671" s="8">
        <f t="shared" si="21"/>
        <v>7</v>
      </c>
      <c r="Q671" s="14"/>
    </row>
    <row r="672" spans="1:17" hidden="1">
      <c r="A672" s="6">
        <v>669</v>
      </c>
      <c r="B672" s="12" t="str">
        <f t="shared" si="20"/>
        <v>07-0162-3155-2010-2000-0000-0012f1630t2210</v>
      </c>
      <c r="C672" s="12" t="s">
        <v>2851</v>
      </c>
      <c r="D672" s="16" t="s">
        <v>860</v>
      </c>
      <c r="E672" s="9" t="s">
        <v>2852</v>
      </c>
      <c r="F672" s="16" t="s">
        <v>398</v>
      </c>
      <c r="G672" s="10">
        <v>43279</v>
      </c>
      <c r="H672" s="13">
        <v>77.760000000000005</v>
      </c>
      <c r="I672" s="8" t="s">
        <v>15</v>
      </c>
      <c r="J672" s="8" t="s">
        <v>13</v>
      </c>
      <c r="K672" s="8" t="s">
        <v>780</v>
      </c>
      <c r="L672" s="8" t="s">
        <v>796</v>
      </c>
      <c r="M672" s="8" t="s">
        <v>782</v>
      </c>
      <c r="N672" s="8" t="s">
        <v>786</v>
      </c>
      <c r="O672" s="43">
        <v>43279</v>
      </c>
      <c r="P672" s="8">
        <f t="shared" si="21"/>
        <v>7</v>
      </c>
      <c r="Q672" s="14"/>
    </row>
    <row r="673" spans="1:17" hidden="1">
      <c r="A673" s="6">
        <v>670</v>
      </c>
      <c r="B673" s="12" t="str">
        <f t="shared" si="20"/>
        <v>07-0167-8142-7910-2000-0000-0010e1680q7719</v>
      </c>
      <c r="C673" s="12" t="s">
        <v>2853</v>
      </c>
      <c r="D673" s="16" t="s">
        <v>2854</v>
      </c>
      <c r="E673" s="9" t="s">
        <v>2855</v>
      </c>
      <c r="F673" s="16" t="s">
        <v>416</v>
      </c>
      <c r="G673" s="10">
        <v>43263</v>
      </c>
      <c r="H673" s="13">
        <v>87.48</v>
      </c>
      <c r="I673" s="8" t="s">
        <v>15</v>
      </c>
      <c r="J673" s="8" t="s">
        <v>13</v>
      </c>
      <c r="K673" s="8" t="s">
        <v>780</v>
      </c>
      <c r="L673" s="8" t="s">
        <v>796</v>
      </c>
      <c r="M673" s="8" t="s">
        <v>782</v>
      </c>
      <c r="N673" s="8" t="s">
        <v>786</v>
      </c>
      <c r="O673" s="43">
        <v>43263</v>
      </c>
      <c r="P673" s="8">
        <f t="shared" si="21"/>
        <v>7</v>
      </c>
      <c r="Q673" s="14"/>
    </row>
    <row r="674" spans="1:17" hidden="1">
      <c r="A674" s="6">
        <v>671</v>
      </c>
      <c r="B674" s="12" t="str">
        <f t="shared" si="20"/>
        <v>07-0167-8146-9310-2000-0000-0010e1680u7913</v>
      </c>
      <c r="C674" s="12" t="s">
        <v>2856</v>
      </c>
      <c r="D674" s="16" t="s">
        <v>2857</v>
      </c>
      <c r="E674" s="9" t="s">
        <v>2858</v>
      </c>
      <c r="F674" s="16" t="s">
        <v>2859</v>
      </c>
      <c r="G674" s="10">
        <v>43249</v>
      </c>
      <c r="H674" s="13">
        <v>38.880000000000003</v>
      </c>
      <c r="I674" s="8" t="s">
        <v>15</v>
      </c>
      <c r="J674" s="8" t="s">
        <v>13</v>
      </c>
      <c r="K674" s="8" t="s">
        <v>780</v>
      </c>
      <c r="L674" s="8" t="s">
        <v>796</v>
      </c>
      <c r="M674" s="8" t="s">
        <v>782</v>
      </c>
      <c r="N674" s="8" t="s">
        <v>786</v>
      </c>
      <c r="O674" s="43">
        <v>43249</v>
      </c>
      <c r="P674" s="8">
        <f t="shared" si="21"/>
        <v>7</v>
      </c>
      <c r="Q674" s="14"/>
    </row>
    <row r="675" spans="1:17" hidden="1">
      <c r="A675" s="6">
        <v>672</v>
      </c>
      <c r="B675" s="12" t="str">
        <f t="shared" si="20"/>
        <v>07-1267-8186-7810-2000-0000-0013k1681u7728</v>
      </c>
      <c r="C675" s="12" t="s">
        <v>2860</v>
      </c>
      <c r="D675" s="16" t="s">
        <v>2861</v>
      </c>
      <c r="E675" s="9" t="s">
        <v>2862</v>
      </c>
      <c r="F675" s="16" t="s">
        <v>162</v>
      </c>
      <c r="G675" s="10">
        <v>43269</v>
      </c>
      <c r="H675" s="13">
        <v>362.88</v>
      </c>
      <c r="I675" s="8" t="s">
        <v>12</v>
      </c>
      <c r="J675" s="8" t="s">
        <v>13</v>
      </c>
      <c r="K675" s="8" t="s">
        <v>780</v>
      </c>
      <c r="L675" s="8" t="s">
        <v>796</v>
      </c>
      <c r="M675" s="8" t="s">
        <v>782</v>
      </c>
      <c r="N675" s="8" t="s">
        <v>783</v>
      </c>
      <c r="O675" s="43">
        <v>43269</v>
      </c>
      <c r="P675" s="8">
        <f t="shared" si="21"/>
        <v>7</v>
      </c>
      <c r="Q675" s="14"/>
    </row>
    <row r="676" spans="1:17" hidden="1">
      <c r="A676" s="6">
        <v>673</v>
      </c>
      <c r="B676" s="12" t="str">
        <f t="shared" si="20"/>
        <v>07-0167-8145-8510-2000-0000-0016e1680t7815</v>
      </c>
      <c r="C676" s="12" t="s">
        <v>2863</v>
      </c>
      <c r="D676" s="16" t="s">
        <v>2864</v>
      </c>
      <c r="E676" s="9" t="s">
        <v>2865</v>
      </c>
      <c r="F676" s="16" t="s">
        <v>417</v>
      </c>
      <c r="G676" s="10">
        <v>43249</v>
      </c>
      <c r="H676" s="13">
        <v>87.48</v>
      </c>
      <c r="I676" s="8" t="s">
        <v>15</v>
      </c>
      <c r="J676" s="8" t="s">
        <v>13</v>
      </c>
      <c r="K676" s="8" t="s">
        <v>780</v>
      </c>
      <c r="L676" s="8" t="s">
        <v>796</v>
      </c>
      <c r="M676" s="8" t="s">
        <v>782</v>
      </c>
      <c r="N676" s="8" t="s">
        <v>786</v>
      </c>
      <c r="O676" s="43">
        <v>43249</v>
      </c>
      <c r="P676" s="8">
        <f t="shared" si="21"/>
        <v>7</v>
      </c>
      <c r="Q676" s="14"/>
    </row>
    <row r="677" spans="1:17" hidden="1">
      <c r="A677" s="6">
        <v>674</v>
      </c>
      <c r="B677" s="12" t="str">
        <f t="shared" si="20"/>
        <v>07-0167-8145-3910-2000-0000-0013e1680t7319</v>
      </c>
      <c r="C677" s="12" t="s">
        <v>2866</v>
      </c>
      <c r="D677" s="16" t="s">
        <v>2867</v>
      </c>
      <c r="E677" s="9" t="s">
        <v>2868</v>
      </c>
      <c r="F677" s="16" t="s">
        <v>456</v>
      </c>
      <c r="G677" s="10">
        <v>43566</v>
      </c>
      <c r="H677" s="13">
        <v>77.760000000000005</v>
      </c>
      <c r="I677" s="8" t="s">
        <v>15</v>
      </c>
      <c r="J677" s="8" t="s">
        <v>13</v>
      </c>
      <c r="K677" s="8" t="s">
        <v>780</v>
      </c>
      <c r="L677" s="8" t="s">
        <v>796</v>
      </c>
      <c r="M677" s="8" t="s">
        <v>782</v>
      </c>
      <c r="N677" s="8" t="s">
        <v>786</v>
      </c>
      <c r="O677" s="43">
        <v>43566</v>
      </c>
      <c r="P677" s="8">
        <f t="shared" si="21"/>
        <v>6</v>
      </c>
      <c r="Q677" s="14"/>
    </row>
    <row r="678" spans="1:17" hidden="1">
      <c r="A678" s="6">
        <v>675</v>
      </c>
      <c r="B678" s="12" t="str">
        <f t="shared" si="20"/>
        <v>07-0167-8146-9410-2000-0000-0013e1680u7914</v>
      </c>
      <c r="C678" s="12" t="s">
        <v>2869</v>
      </c>
      <c r="D678" s="16" t="s">
        <v>2870</v>
      </c>
      <c r="E678" s="9" t="s">
        <v>2871</v>
      </c>
      <c r="F678" s="16" t="s">
        <v>407</v>
      </c>
      <c r="G678" s="10">
        <v>43258</v>
      </c>
      <c r="H678" s="13">
        <v>60.48</v>
      </c>
      <c r="I678" s="8" t="s">
        <v>15</v>
      </c>
      <c r="J678" s="8" t="s">
        <v>13</v>
      </c>
      <c r="K678" s="8" t="s">
        <v>780</v>
      </c>
      <c r="L678" s="8" t="s">
        <v>796</v>
      </c>
      <c r="M678" s="8" t="s">
        <v>782</v>
      </c>
      <c r="N678" s="8" t="s">
        <v>786</v>
      </c>
      <c r="O678" s="43">
        <v>43258</v>
      </c>
      <c r="P678" s="8">
        <f t="shared" si="21"/>
        <v>7</v>
      </c>
      <c r="Q678" s="14"/>
    </row>
    <row r="679" spans="1:17" hidden="1">
      <c r="A679" s="6">
        <v>676</v>
      </c>
      <c r="B679" s="12" t="str">
        <f t="shared" si="20"/>
        <v>07-0127-4984-3010-2000-0000-0017k9240s7310</v>
      </c>
      <c r="C679" s="12" t="s">
        <v>2872</v>
      </c>
      <c r="D679" s="16" t="s">
        <v>2873</v>
      </c>
      <c r="E679" s="9" t="s">
        <v>2874</v>
      </c>
      <c r="F679" s="16" t="s">
        <v>418</v>
      </c>
      <c r="G679" s="10">
        <v>43253</v>
      </c>
      <c r="H679" s="13">
        <v>77.760000000000005</v>
      </c>
      <c r="I679" s="8" t="s">
        <v>15</v>
      </c>
      <c r="J679" s="8" t="s">
        <v>38</v>
      </c>
      <c r="K679" s="8" t="s">
        <v>780</v>
      </c>
      <c r="L679" s="8" t="s">
        <v>796</v>
      </c>
      <c r="M679" s="8" t="s">
        <v>790</v>
      </c>
      <c r="N679" s="8" t="s">
        <v>786</v>
      </c>
      <c r="O679" s="43">
        <v>43253</v>
      </c>
      <c r="P679" s="8">
        <f t="shared" si="21"/>
        <v>7</v>
      </c>
      <c r="Q679" s="14"/>
    </row>
    <row r="680" spans="1:17" hidden="1">
      <c r="A680" s="6">
        <v>677</v>
      </c>
      <c r="B680" s="12" t="str">
        <f t="shared" si="20"/>
        <v>07-0167-8141-2710-2000-0000-0010e1680p7217</v>
      </c>
      <c r="C680" s="12" t="s">
        <v>2875</v>
      </c>
      <c r="D680" s="16" t="s">
        <v>2876</v>
      </c>
      <c r="E680" s="9" t="s">
        <v>2877</v>
      </c>
      <c r="F680" s="16" t="s">
        <v>419</v>
      </c>
      <c r="G680" s="10">
        <v>43167</v>
      </c>
      <c r="H680" s="13">
        <v>73.44</v>
      </c>
      <c r="I680" s="8" t="s">
        <v>15</v>
      </c>
      <c r="J680" s="8" t="s">
        <v>13</v>
      </c>
      <c r="K680" s="8" t="s">
        <v>780</v>
      </c>
      <c r="L680" s="8" t="s">
        <v>796</v>
      </c>
      <c r="M680" s="8" t="s">
        <v>782</v>
      </c>
      <c r="N680" s="8" t="s">
        <v>786</v>
      </c>
      <c r="O680" s="43">
        <v>43167</v>
      </c>
      <c r="P680" s="8">
        <f t="shared" si="21"/>
        <v>7</v>
      </c>
      <c r="Q680" s="14"/>
    </row>
    <row r="681" spans="1:17" hidden="1">
      <c r="A681" s="6">
        <v>678</v>
      </c>
      <c r="B681" s="12" t="str">
        <f t="shared" si="20"/>
        <v>07-0178-8702-2210-2000-0000-0016a7780q8212</v>
      </c>
      <c r="C681" s="12" t="s">
        <v>2878</v>
      </c>
      <c r="D681" s="16" t="s">
        <v>2879</v>
      </c>
      <c r="E681" s="9" t="s">
        <v>2880</v>
      </c>
      <c r="F681" s="16" t="s">
        <v>420</v>
      </c>
      <c r="G681" s="10">
        <v>43160</v>
      </c>
      <c r="H681" s="13">
        <v>11.34</v>
      </c>
      <c r="I681" s="8" t="s">
        <v>15</v>
      </c>
      <c r="J681" s="8" t="s">
        <v>75</v>
      </c>
      <c r="K681" s="8" t="s">
        <v>780</v>
      </c>
      <c r="L681" s="8" t="s">
        <v>796</v>
      </c>
      <c r="M681" s="8" t="s">
        <v>792</v>
      </c>
      <c r="N681" s="8" t="s">
        <v>786</v>
      </c>
      <c r="O681" s="43">
        <v>43160</v>
      </c>
      <c r="P681" s="8">
        <f t="shared" si="21"/>
        <v>7</v>
      </c>
      <c r="Q681" s="14"/>
    </row>
    <row r="682" spans="1:17" hidden="1">
      <c r="A682" s="6">
        <v>679</v>
      </c>
      <c r="B682" s="12" t="str">
        <f t="shared" si="20"/>
        <v>07-0127-4984-2910-2000-0000-0013k9240s7219</v>
      </c>
      <c r="C682" s="12" t="s">
        <v>2881</v>
      </c>
      <c r="D682" s="16" t="s">
        <v>2882</v>
      </c>
      <c r="E682" s="9" t="s">
        <v>2883</v>
      </c>
      <c r="F682" s="16" t="s">
        <v>421</v>
      </c>
      <c r="G682" s="10">
        <v>43195</v>
      </c>
      <c r="H682" s="13">
        <v>36.450000000000003</v>
      </c>
      <c r="I682" s="8" t="s">
        <v>15</v>
      </c>
      <c r="J682" s="8" t="s">
        <v>38</v>
      </c>
      <c r="K682" s="8" t="s">
        <v>780</v>
      </c>
      <c r="L682" s="8" t="s">
        <v>796</v>
      </c>
      <c r="M682" s="8" t="s">
        <v>790</v>
      </c>
      <c r="N682" s="8" t="s">
        <v>786</v>
      </c>
      <c r="O682" s="43">
        <v>43195</v>
      </c>
      <c r="P682" s="8">
        <f t="shared" si="21"/>
        <v>7</v>
      </c>
      <c r="Q682" s="14"/>
    </row>
    <row r="683" spans="1:17" hidden="1">
      <c r="A683" s="6">
        <v>680</v>
      </c>
      <c r="B683" s="12" t="str">
        <f t="shared" si="20"/>
        <v>07-0134-1537-1010-2000-0000-0014d5310v4110</v>
      </c>
      <c r="C683" s="12" t="s">
        <v>2884</v>
      </c>
      <c r="D683" s="16" t="s">
        <v>2885</v>
      </c>
      <c r="E683" s="9" t="s">
        <v>2886</v>
      </c>
      <c r="F683" s="16" t="s">
        <v>2887</v>
      </c>
      <c r="G683" s="10">
        <v>43256</v>
      </c>
      <c r="H683" s="13">
        <v>32.4</v>
      </c>
      <c r="I683" s="8" t="s">
        <v>15</v>
      </c>
      <c r="J683" s="8" t="s">
        <v>16</v>
      </c>
      <c r="K683" s="8" t="s">
        <v>780</v>
      </c>
      <c r="L683" s="8" t="s">
        <v>796</v>
      </c>
      <c r="M683" s="8" t="s">
        <v>785</v>
      </c>
      <c r="N683" s="8" t="s">
        <v>786</v>
      </c>
      <c r="O683" s="43">
        <v>43256</v>
      </c>
      <c r="P683" s="8">
        <f t="shared" si="21"/>
        <v>7</v>
      </c>
      <c r="Q683" s="14"/>
    </row>
    <row r="684" spans="1:17" hidden="1">
      <c r="A684" s="6">
        <v>681</v>
      </c>
      <c r="B684" s="12" t="str">
        <f t="shared" si="20"/>
        <v>07-0146-0837-8210-2000-0000-0010d8400v6812</v>
      </c>
      <c r="C684" s="12" t="s">
        <v>2888</v>
      </c>
      <c r="D684" s="16" t="s">
        <v>2889</v>
      </c>
      <c r="E684" s="9" t="s">
        <v>2890</v>
      </c>
      <c r="F684" s="16" t="s">
        <v>423</v>
      </c>
      <c r="G684" s="10">
        <v>43311</v>
      </c>
      <c r="H684" s="13">
        <v>38.880000000000003</v>
      </c>
      <c r="I684" s="8" t="s">
        <v>15</v>
      </c>
      <c r="J684" s="8" t="s">
        <v>16</v>
      </c>
      <c r="K684" s="8" t="s">
        <v>780</v>
      </c>
      <c r="L684" s="8" t="s">
        <v>796</v>
      </c>
      <c r="M684" s="8" t="s">
        <v>785</v>
      </c>
      <c r="N684" s="8" t="s">
        <v>786</v>
      </c>
      <c r="O684" s="43">
        <v>43311</v>
      </c>
      <c r="P684" s="8">
        <f t="shared" si="21"/>
        <v>7</v>
      </c>
      <c r="Q684" s="14"/>
    </row>
    <row r="685" spans="1:17" hidden="1">
      <c r="A685" s="6">
        <v>682</v>
      </c>
      <c r="B685" s="12" t="str">
        <f t="shared" si="20"/>
        <v>07-0130-5088-8810-2000-0000-0012k0350w0818</v>
      </c>
      <c r="C685" s="12" t="s">
        <v>2891</v>
      </c>
      <c r="D685" s="16" t="s">
        <v>2892</v>
      </c>
      <c r="E685" s="9" t="s">
        <v>2893</v>
      </c>
      <c r="F685" s="16" t="s">
        <v>319</v>
      </c>
      <c r="G685" s="10">
        <v>43263</v>
      </c>
      <c r="H685" s="13">
        <v>90.72</v>
      </c>
      <c r="I685" s="8" t="s">
        <v>15</v>
      </c>
      <c r="J685" s="8" t="s">
        <v>16</v>
      </c>
      <c r="K685" s="8" t="s">
        <v>780</v>
      </c>
      <c r="L685" s="8" t="s">
        <v>796</v>
      </c>
      <c r="M685" s="8" t="s">
        <v>785</v>
      </c>
      <c r="N685" s="8" t="s">
        <v>786</v>
      </c>
      <c r="O685" s="43">
        <v>43263</v>
      </c>
      <c r="P685" s="8">
        <f t="shared" si="21"/>
        <v>7</v>
      </c>
      <c r="Q685" s="14"/>
    </row>
    <row r="686" spans="1:17" hidden="1">
      <c r="A686" s="6">
        <v>683</v>
      </c>
      <c r="B686" s="12" t="str">
        <f t="shared" si="20"/>
        <v>07-0141-0171-9510-2000-0000-0014h1400p1915</v>
      </c>
      <c r="C686" s="12" t="s">
        <v>2894</v>
      </c>
      <c r="D686" s="16" t="s">
        <v>2895</v>
      </c>
      <c r="E686" s="9" t="s">
        <v>2896</v>
      </c>
      <c r="F686" s="16" t="s">
        <v>425</v>
      </c>
      <c r="G686" s="10">
        <v>43248</v>
      </c>
      <c r="H686" s="13">
        <v>49.41</v>
      </c>
      <c r="I686" s="8" t="s">
        <v>15</v>
      </c>
      <c r="J686" s="8" t="s">
        <v>16</v>
      </c>
      <c r="K686" s="8" t="s">
        <v>780</v>
      </c>
      <c r="L686" s="8" t="s">
        <v>796</v>
      </c>
      <c r="M686" s="8" t="s">
        <v>785</v>
      </c>
      <c r="N686" s="8" t="s">
        <v>786</v>
      </c>
      <c r="O686" s="43">
        <v>43248</v>
      </c>
      <c r="P686" s="8">
        <f t="shared" si="21"/>
        <v>7</v>
      </c>
      <c r="Q686" s="14"/>
    </row>
    <row r="687" spans="1:17" hidden="1">
      <c r="A687" s="6">
        <v>684</v>
      </c>
      <c r="B687" s="12" t="str">
        <f t="shared" si="20"/>
        <v>07-0120-8530-8510-2000-0000-0011d5280n0815</v>
      </c>
      <c r="C687" s="12" t="s">
        <v>2897</v>
      </c>
      <c r="D687" s="16" t="s">
        <v>2898</v>
      </c>
      <c r="E687" s="9" t="s">
        <v>2899</v>
      </c>
      <c r="F687" s="16" t="s">
        <v>426</v>
      </c>
      <c r="G687" s="10">
        <v>43207</v>
      </c>
      <c r="H687" s="13">
        <v>11.34</v>
      </c>
      <c r="I687" s="8" t="s">
        <v>15</v>
      </c>
      <c r="J687" s="8" t="s">
        <v>38</v>
      </c>
      <c r="K687" s="8" t="s">
        <v>780</v>
      </c>
      <c r="L687" s="8" t="s">
        <v>796</v>
      </c>
      <c r="M687" s="8" t="s">
        <v>790</v>
      </c>
      <c r="N687" s="8" t="s">
        <v>786</v>
      </c>
      <c r="O687" s="43">
        <v>43207</v>
      </c>
      <c r="P687" s="8">
        <f t="shared" si="21"/>
        <v>7</v>
      </c>
      <c r="Q687" s="14"/>
    </row>
    <row r="688" spans="1:17" hidden="1">
      <c r="A688" s="6">
        <v>685</v>
      </c>
      <c r="B688" s="12" t="str">
        <f t="shared" si="20"/>
        <v>07-0146-0798-5810-2000-0000-0011m7400w6518</v>
      </c>
      <c r="C688" s="12" t="s">
        <v>2900</v>
      </c>
      <c r="D688" s="16" t="s">
        <v>2901</v>
      </c>
      <c r="E688" s="9" t="s">
        <v>2902</v>
      </c>
      <c r="F688" s="16" t="s">
        <v>427</v>
      </c>
      <c r="G688" s="10">
        <v>43253</v>
      </c>
      <c r="H688" s="13">
        <v>28.62</v>
      </c>
      <c r="I688" s="8" t="s">
        <v>15</v>
      </c>
      <c r="J688" s="8" t="s">
        <v>16</v>
      </c>
      <c r="K688" s="8" t="s">
        <v>780</v>
      </c>
      <c r="L688" s="8" t="s">
        <v>796</v>
      </c>
      <c r="M688" s="8" t="s">
        <v>785</v>
      </c>
      <c r="N688" s="8" t="s">
        <v>786</v>
      </c>
      <c r="O688" s="43">
        <v>43253</v>
      </c>
      <c r="P688" s="8">
        <f t="shared" si="21"/>
        <v>7</v>
      </c>
      <c r="Q688" s="14"/>
    </row>
    <row r="689" spans="1:17" hidden="1">
      <c r="A689" s="6">
        <v>686</v>
      </c>
      <c r="B689" s="12" t="str">
        <f t="shared" si="20"/>
        <v>07-0141-0171-0710-2000-0000-0011h1400p1017</v>
      </c>
      <c r="C689" s="12" t="s">
        <v>2903</v>
      </c>
      <c r="D689" s="16" t="s">
        <v>2904</v>
      </c>
      <c r="E689" s="9" t="s">
        <v>2905</v>
      </c>
      <c r="F689" s="16" t="s">
        <v>428</v>
      </c>
      <c r="G689" s="10">
        <v>43308</v>
      </c>
      <c r="H689" s="13">
        <v>26.46</v>
      </c>
      <c r="I689" s="8" t="s">
        <v>15</v>
      </c>
      <c r="J689" s="8" t="s">
        <v>16</v>
      </c>
      <c r="K689" s="8" t="s">
        <v>780</v>
      </c>
      <c r="L689" s="8" t="s">
        <v>796</v>
      </c>
      <c r="M689" s="8" t="s">
        <v>785</v>
      </c>
      <c r="N689" s="8" t="s">
        <v>786</v>
      </c>
      <c r="O689" s="43">
        <v>43308</v>
      </c>
      <c r="P689" s="8">
        <f t="shared" si="21"/>
        <v>7</v>
      </c>
      <c r="Q689" s="14"/>
    </row>
    <row r="690" spans="1:17" hidden="1">
      <c r="A690" s="6">
        <v>687</v>
      </c>
      <c r="B690" s="12" t="str">
        <f t="shared" si="20"/>
        <v>07-0134-1537-4710-2000-0000-0018d5310v4417</v>
      </c>
      <c r="C690" s="12" t="s">
        <v>2906</v>
      </c>
      <c r="D690" s="16" t="s">
        <v>2907</v>
      </c>
      <c r="E690" s="9" t="s">
        <v>2908</v>
      </c>
      <c r="F690" s="16" t="s">
        <v>429</v>
      </c>
      <c r="G690" s="10">
        <v>43228</v>
      </c>
      <c r="H690" s="13">
        <v>11.34</v>
      </c>
      <c r="I690" s="8" t="s">
        <v>15</v>
      </c>
      <c r="J690" s="8" t="s">
        <v>16</v>
      </c>
      <c r="K690" s="8" t="s">
        <v>780</v>
      </c>
      <c r="L690" s="8" t="s">
        <v>796</v>
      </c>
      <c r="M690" s="8" t="s">
        <v>785</v>
      </c>
      <c r="N690" s="8" t="s">
        <v>786</v>
      </c>
      <c r="O690" s="43">
        <v>43228</v>
      </c>
      <c r="P690" s="8">
        <f t="shared" si="21"/>
        <v>7</v>
      </c>
      <c r="Q690" s="14"/>
    </row>
    <row r="691" spans="1:17" hidden="1">
      <c r="A691" s="6">
        <v>688</v>
      </c>
      <c r="B691" s="12" t="str">
        <f t="shared" si="20"/>
        <v>07-0111-1021-6010-2000-0000-0012c0110p1610</v>
      </c>
      <c r="C691" s="12" t="s">
        <v>2909</v>
      </c>
      <c r="D691" s="16" t="s">
        <v>2910</v>
      </c>
      <c r="E691" s="9" t="s">
        <v>2911</v>
      </c>
      <c r="F691" s="16" t="s">
        <v>430</v>
      </c>
      <c r="G691" s="10">
        <v>43306</v>
      </c>
      <c r="H691" s="13">
        <v>86.4</v>
      </c>
      <c r="I691" s="8" t="s">
        <v>15</v>
      </c>
      <c r="J691" s="8" t="s">
        <v>32</v>
      </c>
      <c r="K691" s="8" t="s">
        <v>780</v>
      </c>
      <c r="L691" s="8" t="s">
        <v>796</v>
      </c>
      <c r="M691" s="8" t="s">
        <v>789</v>
      </c>
      <c r="N691" s="8" t="s">
        <v>786</v>
      </c>
      <c r="O691" s="43">
        <v>43306</v>
      </c>
      <c r="P691" s="8">
        <f t="shared" si="21"/>
        <v>7</v>
      </c>
      <c r="Q691" s="14"/>
    </row>
    <row r="692" spans="1:17" hidden="1">
      <c r="A692" s="6">
        <v>689</v>
      </c>
      <c r="B692" s="12" t="str">
        <f t="shared" si="20"/>
        <v>07-0141-0172-6210-2000-0000-0011h1400q1612</v>
      </c>
      <c r="C692" s="12" t="s">
        <v>2912</v>
      </c>
      <c r="D692" s="16" t="s">
        <v>2913</v>
      </c>
      <c r="E692" s="9" t="s">
        <v>2914</v>
      </c>
      <c r="F692" s="16" t="s">
        <v>431</v>
      </c>
      <c r="G692" s="10">
        <v>43194</v>
      </c>
      <c r="H692" s="13">
        <v>47.52</v>
      </c>
      <c r="I692" s="8" t="s">
        <v>15</v>
      </c>
      <c r="J692" s="8" t="s">
        <v>16</v>
      </c>
      <c r="K692" s="8" t="s">
        <v>780</v>
      </c>
      <c r="L692" s="8" t="s">
        <v>796</v>
      </c>
      <c r="M692" s="8" t="s">
        <v>785</v>
      </c>
      <c r="N692" s="8" t="s">
        <v>786</v>
      </c>
      <c r="O692" s="43">
        <v>43194</v>
      </c>
      <c r="P692" s="8">
        <f t="shared" si="21"/>
        <v>7</v>
      </c>
      <c r="Q692" s="14"/>
    </row>
    <row r="693" spans="1:17" hidden="1">
      <c r="A693" s="6">
        <v>690</v>
      </c>
      <c r="B693" s="12" t="str">
        <f t="shared" si="20"/>
        <v>07-0167-8155-6710-2000-0000-0017f1680t7617</v>
      </c>
      <c r="C693" s="12" t="s">
        <v>2915</v>
      </c>
      <c r="D693" s="16" t="s">
        <v>2916</v>
      </c>
      <c r="E693" s="9" t="s">
        <v>2917</v>
      </c>
      <c r="F693" s="16" t="s">
        <v>432</v>
      </c>
      <c r="G693" s="10">
        <v>43252</v>
      </c>
      <c r="H693" s="13">
        <v>34.56</v>
      </c>
      <c r="I693" s="8" t="s">
        <v>15</v>
      </c>
      <c r="J693" s="8" t="s">
        <v>13</v>
      </c>
      <c r="K693" s="8" t="s">
        <v>780</v>
      </c>
      <c r="L693" s="8" t="s">
        <v>796</v>
      </c>
      <c r="M693" s="8" t="s">
        <v>782</v>
      </c>
      <c r="N693" s="8" t="s">
        <v>786</v>
      </c>
      <c r="O693" s="43">
        <v>43252</v>
      </c>
      <c r="P693" s="8">
        <f t="shared" si="21"/>
        <v>7</v>
      </c>
      <c r="Q693" s="14"/>
    </row>
    <row r="694" spans="1:17" hidden="1">
      <c r="A694" s="6">
        <v>691</v>
      </c>
      <c r="B694" s="12" t="str">
        <f t="shared" si="20"/>
        <v>07-0167-8145-8410-2000-0000-0013e1680t7814</v>
      </c>
      <c r="C694" s="12" t="s">
        <v>2918</v>
      </c>
      <c r="D694" s="16" t="s">
        <v>2919</v>
      </c>
      <c r="E694" s="9" t="s">
        <v>2920</v>
      </c>
      <c r="F694" s="16" t="s">
        <v>433</v>
      </c>
      <c r="G694" s="10">
        <v>43172</v>
      </c>
      <c r="H694" s="13">
        <v>14.04</v>
      </c>
      <c r="I694" s="8" t="s">
        <v>15</v>
      </c>
      <c r="J694" s="8" t="s">
        <v>13</v>
      </c>
      <c r="K694" s="8" t="s">
        <v>780</v>
      </c>
      <c r="L694" s="8" t="s">
        <v>796</v>
      </c>
      <c r="M694" s="8" t="s">
        <v>782</v>
      </c>
      <c r="N694" s="8" t="s">
        <v>786</v>
      </c>
      <c r="O694" s="43">
        <v>43172</v>
      </c>
      <c r="P694" s="8">
        <f t="shared" si="21"/>
        <v>7</v>
      </c>
      <c r="Q694" s="14"/>
    </row>
    <row r="695" spans="1:17" hidden="1">
      <c r="A695" s="6">
        <v>692</v>
      </c>
      <c r="B695" s="12" t="str">
        <f t="shared" si="20"/>
        <v>07-0185-5053-4410-2000-0000-0010f0850r5414</v>
      </c>
      <c r="C695" s="12" t="s">
        <v>2921</v>
      </c>
      <c r="D695" s="16" t="s">
        <v>2922</v>
      </c>
      <c r="E695" s="9" t="s">
        <v>2923</v>
      </c>
      <c r="F695" s="16" t="s">
        <v>434</v>
      </c>
      <c r="G695" s="10">
        <v>43378</v>
      </c>
      <c r="H695" s="13">
        <v>68.040000000000006</v>
      </c>
      <c r="I695" s="8" t="s">
        <v>15</v>
      </c>
      <c r="J695" s="8" t="s">
        <v>75</v>
      </c>
      <c r="K695" s="8" t="s">
        <v>780</v>
      </c>
      <c r="L695" s="8" t="s">
        <v>796</v>
      </c>
      <c r="M695" s="8" t="s">
        <v>792</v>
      </c>
      <c r="N695" s="8" t="s">
        <v>786</v>
      </c>
      <c r="O695" s="43">
        <v>43378</v>
      </c>
      <c r="P695" s="8">
        <f t="shared" si="21"/>
        <v>6</v>
      </c>
      <c r="Q695" s="14"/>
    </row>
    <row r="696" spans="1:17" hidden="1">
      <c r="A696" s="6">
        <v>693</v>
      </c>
      <c r="B696" s="12" t="str">
        <f t="shared" si="20"/>
        <v>07-0150-6976-7510-2000-0000-0013h9560u0715</v>
      </c>
      <c r="C696" s="12" t="s">
        <v>2924</v>
      </c>
      <c r="D696" s="16" t="s">
        <v>2925</v>
      </c>
      <c r="E696" s="9" t="s">
        <v>2926</v>
      </c>
      <c r="F696" s="16" t="s">
        <v>435</v>
      </c>
      <c r="G696" s="10">
        <v>43269</v>
      </c>
      <c r="H696" s="13">
        <v>19.440000000000001</v>
      </c>
      <c r="I696" s="8" t="s">
        <v>15</v>
      </c>
      <c r="J696" s="8" t="s">
        <v>13</v>
      </c>
      <c r="K696" s="8" t="s">
        <v>780</v>
      </c>
      <c r="L696" s="8" t="s">
        <v>796</v>
      </c>
      <c r="M696" s="8" t="s">
        <v>782</v>
      </c>
      <c r="N696" s="8" t="s">
        <v>786</v>
      </c>
      <c r="O696" s="43">
        <v>43269</v>
      </c>
      <c r="P696" s="8">
        <f t="shared" si="21"/>
        <v>7</v>
      </c>
      <c r="Q696" s="14"/>
    </row>
    <row r="697" spans="1:17" hidden="1">
      <c r="A697" s="6">
        <v>694</v>
      </c>
      <c r="B697" s="12" t="str">
        <f t="shared" si="20"/>
        <v>07-0167-8154-5410-2000-0000-0018f1680s7514</v>
      </c>
      <c r="C697" s="12" t="s">
        <v>2927</v>
      </c>
      <c r="D697" s="16" t="s">
        <v>2928</v>
      </c>
      <c r="E697" s="9" t="s">
        <v>2929</v>
      </c>
      <c r="F697" s="16" t="s">
        <v>261</v>
      </c>
      <c r="G697" s="10">
        <v>43257</v>
      </c>
      <c r="H697" s="13">
        <v>77.760000000000005</v>
      </c>
      <c r="I697" s="8" t="s">
        <v>15</v>
      </c>
      <c r="J697" s="8" t="s">
        <v>13</v>
      </c>
      <c r="K697" s="8" t="s">
        <v>780</v>
      </c>
      <c r="L697" s="8" t="s">
        <v>796</v>
      </c>
      <c r="M697" s="8" t="s">
        <v>782</v>
      </c>
      <c r="N697" s="8" t="s">
        <v>786</v>
      </c>
      <c r="O697" s="43">
        <v>43257</v>
      </c>
      <c r="P697" s="8">
        <f t="shared" si="21"/>
        <v>7</v>
      </c>
      <c r="Q697" s="14"/>
    </row>
    <row r="698" spans="1:17" hidden="1">
      <c r="A698" s="6">
        <v>695</v>
      </c>
      <c r="B698" s="12" t="str">
        <f t="shared" si="20"/>
        <v>07-0167-8154-5310-2000-0000-0015f1680s7513</v>
      </c>
      <c r="C698" s="12" t="s">
        <v>2930</v>
      </c>
      <c r="D698" s="16" t="s">
        <v>2931</v>
      </c>
      <c r="E698" s="9" t="s">
        <v>2932</v>
      </c>
      <c r="F698" s="16" t="s">
        <v>261</v>
      </c>
      <c r="G698" s="10">
        <v>43264</v>
      </c>
      <c r="H698" s="13">
        <v>59.94</v>
      </c>
      <c r="I698" s="8" t="s">
        <v>15</v>
      </c>
      <c r="J698" s="8" t="s">
        <v>13</v>
      </c>
      <c r="K698" s="8" t="s">
        <v>780</v>
      </c>
      <c r="L698" s="8" t="s">
        <v>796</v>
      </c>
      <c r="M698" s="8" t="s">
        <v>782</v>
      </c>
      <c r="N698" s="8" t="s">
        <v>786</v>
      </c>
      <c r="O698" s="43">
        <v>43264</v>
      </c>
      <c r="P698" s="8">
        <f t="shared" si="21"/>
        <v>7</v>
      </c>
      <c r="Q698" s="14"/>
    </row>
    <row r="699" spans="1:17" hidden="1">
      <c r="A699" s="6">
        <v>696</v>
      </c>
      <c r="B699" s="12" t="str">
        <f t="shared" si="20"/>
        <v>07-0167-8155-6210-2000-0000-0012f1680t7612</v>
      </c>
      <c r="C699" s="12" t="s">
        <v>2933</v>
      </c>
      <c r="D699" s="16" t="s">
        <v>2934</v>
      </c>
      <c r="E699" s="9" t="s">
        <v>2935</v>
      </c>
      <c r="F699" s="16" t="s">
        <v>436</v>
      </c>
      <c r="G699" s="10">
        <v>43430</v>
      </c>
      <c r="H699" s="13">
        <v>77.760000000000005</v>
      </c>
      <c r="I699" s="8" t="s">
        <v>15</v>
      </c>
      <c r="J699" s="8" t="s">
        <v>13</v>
      </c>
      <c r="K699" s="8" t="s">
        <v>780</v>
      </c>
      <c r="L699" s="8" t="s">
        <v>796</v>
      </c>
      <c r="M699" s="8" t="s">
        <v>782</v>
      </c>
      <c r="N699" s="8" t="s">
        <v>786</v>
      </c>
      <c r="O699" s="43">
        <v>43430</v>
      </c>
      <c r="P699" s="8">
        <f t="shared" si="21"/>
        <v>6</v>
      </c>
      <c r="Q699" s="14"/>
    </row>
    <row r="700" spans="1:17" hidden="1">
      <c r="A700" s="6">
        <v>697</v>
      </c>
      <c r="B700" s="12" t="str">
        <f t="shared" si="20"/>
        <v>07-0156-2199-1310-2000-0000-0016m1520x6113</v>
      </c>
      <c r="C700" s="12" t="s">
        <v>2936</v>
      </c>
      <c r="D700" s="16" t="s">
        <v>2937</v>
      </c>
      <c r="E700" s="9" t="s">
        <v>2938</v>
      </c>
      <c r="F700" s="16" t="s">
        <v>437</v>
      </c>
      <c r="G700" s="10">
        <v>43256</v>
      </c>
      <c r="H700" s="13">
        <v>87.48</v>
      </c>
      <c r="I700" s="8" t="s">
        <v>15</v>
      </c>
      <c r="J700" s="8" t="s">
        <v>13</v>
      </c>
      <c r="K700" s="8" t="s">
        <v>780</v>
      </c>
      <c r="L700" s="8" t="s">
        <v>796</v>
      </c>
      <c r="M700" s="8" t="s">
        <v>782</v>
      </c>
      <c r="N700" s="8" t="s">
        <v>786</v>
      </c>
      <c r="O700" s="43">
        <v>43256</v>
      </c>
      <c r="P700" s="8">
        <f t="shared" si="21"/>
        <v>7</v>
      </c>
      <c r="Q700" s="14"/>
    </row>
    <row r="701" spans="1:17" hidden="1">
      <c r="A701" s="6">
        <v>698</v>
      </c>
      <c r="B701" s="12" t="str">
        <f t="shared" si="20"/>
        <v>07-0167-8153-4620-2000-0000-0019f1680r7416</v>
      </c>
      <c r="C701" s="12" t="s">
        <v>2939</v>
      </c>
      <c r="D701" s="16" t="s">
        <v>2940</v>
      </c>
      <c r="E701" s="9" t="s">
        <v>2941</v>
      </c>
      <c r="F701" s="16" t="s">
        <v>2942</v>
      </c>
      <c r="G701" s="10">
        <v>43194</v>
      </c>
      <c r="H701" s="13">
        <v>10.53</v>
      </c>
      <c r="I701" s="8" t="s">
        <v>15</v>
      </c>
      <c r="J701" s="8" t="s">
        <v>13</v>
      </c>
      <c r="K701" s="8" t="s">
        <v>780</v>
      </c>
      <c r="L701" s="8" t="s">
        <v>796</v>
      </c>
      <c r="M701" s="8" t="s">
        <v>782</v>
      </c>
      <c r="N701" s="8" t="s">
        <v>786</v>
      </c>
      <c r="O701" s="43">
        <v>43194</v>
      </c>
      <c r="P701" s="8">
        <f t="shared" si="21"/>
        <v>7</v>
      </c>
      <c r="Q701" s="14"/>
    </row>
    <row r="702" spans="1:17" hidden="1">
      <c r="A702" s="6">
        <v>699</v>
      </c>
      <c r="B702" s="12" t="str">
        <f t="shared" si="20"/>
        <v>07-0167-8153-3920-2000-0000-0017f1680r7319</v>
      </c>
      <c r="C702" s="12" t="s">
        <v>2943</v>
      </c>
      <c r="D702" s="16" t="s">
        <v>2944</v>
      </c>
      <c r="E702" s="9" t="s">
        <v>2945</v>
      </c>
      <c r="F702" s="16" t="s">
        <v>2946</v>
      </c>
      <c r="G702" s="10">
        <v>43194</v>
      </c>
      <c r="H702" s="13">
        <v>11.88</v>
      </c>
      <c r="I702" s="8" t="s">
        <v>15</v>
      </c>
      <c r="J702" s="8" t="s">
        <v>13</v>
      </c>
      <c r="K702" s="8" t="s">
        <v>780</v>
      </c>
      <c r="L702" s="8" t="s">
        <v>796</v>
      </c>
      <c r="M702" s="8" t="s">
        <v>782</v>
      </c>
      <c r="N702" s="8" t="s">
        <v>786</v>
      </c>
      <c r="O702" s="43">
        <v>43194</v>
      </c>
      <c r="P702" s="8">
        <f t="shared" si="21"/>
        <v>7</v>
      </c>
      <c r="Q702" s="14"/>
    </row>
    <row r="703" spans="1:17" hidden="1">
      <c r="A703" s="6">
        <v>700</v>
      </c>
      <c r="B703" s="12" t="str">
        <f t="shared" si="20"/>
        <v>07-0171-1394-3210-2000-0000-0010m3710s1312</v>
      </c>
      <c r="C703" s="12" t="s">
        <v>2947</v>
      </c>
      <c r="D703" s="16" t="s">
        <v>2948</v>
      </c>
      <c r="E703" s="9" t="s">
        <v>2949</v>
      </c>
      <c r="F703" s="16" t="s">
        <v>439</v>
      </c>
      <c r="G703" s="10">
        <v>43249</v>
      </c>
      <c r="H703" s="13">
        <v>18.36</v>
      </c>
      <c r="I703" s="8" t="s">
        <v>15</v>
      </c>
      <c r="J703" s="8" t="s">
        <v>75</v>
      </c>
      <c r="K703" s="8" t="s">
        <v>780</v>
      </c>
      <c r="L703" s="8" t="s">
        <v>796</v>
      </c>
      <c r="M703" s="8" t="s">
        <v>792</v>
      </c>
      <c r="N703" s="8" t="s">
        <v>786</v>
      </c>
      <c r="O703" s="43">
        <v>43249</v>
      </c>
      <c r="P703" s="8">
        <f t="shared" si="21"/>
        <v>7</v>
      </c>
      <c r="Q703" s="14"/>
    </row>
    <row r="704" spans="1:17" hidden="1">
      <c r="A704" s="6">
        <v>701</v>
      </c>
      <c r="B704" s="12" t="str">
        <f t="shared" si="20"/>
        <v>07-0185-5051-5110-2000-0000-0014f0850p5511</v>
      </c>
      <c r="C704" s="12" t="s">
        <v>2950</v>
      </c>
      <c r="D704" s="16" t="s">
        <v>2951</v>
      </c>
      <c r="E704" s="9" t="s">
        <v>2952</v>
      </c>
      <c r="F704" s="16" t="s">
        <v>440</v>
      </c>
      <c r="G704" s="10">
        <v>43272</v>
      </c>
      <c r="H704" s="13">
        <v>69.12</v>
      </c>
      <c r="I704" s="8" t="s">
        <v>15</v>
      </c>
      <c r="J704" s="8" t="s">
        <v>75</v>
      </c>
      <c r="K704" s="8" t="s">
        <v>780</v>
      </c>
      <c r="L704" s="8" t="s">
        <v>796</v>
      </c>
      <c r="M704" s="8" t="s">
        <v>792</v>
      </c>
      <c r="N704" s="8" t="s">
        <v>786</v>
      </c>
      <c r="O704" s="43">
        <v>43272</v>
      </c>
      <c r="P704" s="8">
        <f t="shared" si="21"/>
        <v>7</v>
      </c>
      <c r="Q704" s="14"/>
    </row>
    <row r="705" spans="1:17" hidden="1">
      <c r="A705" s="6">
        <v>702</v>
      </c>
      <c r="B705" s="12" t="str">
        <f t="shared" si="20"/>
        <v>07-0185-5053-4210-2000-0000-0014f0850r5412</v>
      </c>
      <c r="C705" s="12" t="s">
        <v>2953</v>
      </c>
      <c r="D705" s="16" t="s">
        <v>2954</v>
      </c>
      <c r="E705" s="9" t="s">
        <v>2955</v>
      </c>
      <c r="F705" s="16" t="s">
        <v>81</v>
      </c>
      <c r="G705" s="10">
        <v>43432</v>
      </c>
      <c r="H705" s="13">
        <v>83.16</v>
      </c>
      <c r="I705" s="8" t="s">
        <v>15</v>
      </c>
      <c r="J705" s="8" t="s">
        <v>75</v>
      </c>
      <c r="K705" s="8" t="s">
        <v>780</v>
      </c>
      <c r="L705" s="8" t="s">
        <v>796</v>
      </c>
      <c r="M705" s="8" t="s">
        <v>792</v>
      </c>
      <c r="N705" s="8" t="s">
        <v>786</v>
      </c>
      <c r="O705" s="43">
        <v>43432</v>
      </c>
      <c r="P705" s="8">
        <f t="shared" si="21"/>
        <v>6</v>
      </c>
      <c r="Q705" s="14"/>
    </row>
    <row r="706" spans="1:17" hidden="1">
      <c r="A706" s="6">
        <v>703</v>
      </c>
      <c r="B706" s="12" t="str">
        <f t="shared" si="20"/>
        <v>07-0178-8710-5110-2000-0000-0015b7780n8511</v>
      </c>
      <c r="C706" s="12" t="s">
        <v>2956</v>
      </c>
      <c r="D706" s="16" t="s">
        <v>2957</v>
      </c>
      <c r="E706" s="9" t="s">
        <v>2958</v>
      </c>
      <c r="F706" s="16" t="s">
        <v>441</v>
      </c>
      <c r="G706" s="10">
        <v>43255</v>
      </c>
      <c r="H706" s="13">
        <v>16.2</v>
      </c>
      <c r="I706" s="8" t="s">
        <v>15</v>
      </c>
      <c r="J706" s="8" t="s">
        <v>75</v>
      </c>
      <c r="K706" s="8" t="s">
        <v>780</v>
      </c>
      <c r="L706" s="8" t="s">
        <v>796</v>
      </c>
      <c r="M706" s="8" t="s">
        <v>792</v>
      </c>
      <c r="N706" s="8" t="s">
        <v>786</v>
      </c>
      <c r="O706" s="43">
        <v>43255</v>
      </c>
      <c r="P706" s="8">
        <f t="shared" si="21"/>
        <v>7</v>
      </c>
      <c r="Q706" s="14"/>
    </row>
    <row r="707" spans="1:17" hidden="1">
      <c r="A707" s="6">
        <v>704</v>
      </c>
      <c r="B707" s="12" t="str">
        <f t="shared" si="20"/>
        <v>07-0185-5053-4310-2000-0000-0017f0850r5413</v>
      </c>
      <c r="C707" s="12" t="s">
        <v>2959</v>
      </c>
      <c r="D707" s="16" t="s">
        <v>2960</v>
      </c>
      <c r="E707" s="9" t="s">
        <v>2961</v>
      </c>
      <c r="F707" s="16" t="s">
        <v>132</v>
      </c>
      <c r="G707" s="10">
        <v>43803</v>
      </c>
      <c r="H707" s="13">
        <v>73.98</v>
      </c>
      <c r="I707" s="8" t="s">
        <v>15</v>
      </c>
      <c r="J707" s="8" t="s">
        <v>75</v>
      </c>
      <c r="K707" s="8" t="s">
        <v>780</v>
      </c>
      <c r="L707" s="8" t="s">
        <v>796</v>
      </c>
      <c r="M707" s="8" t="s">
        <v>792</v>
      </c>
      <c r="N707" s="8" t="s">
        <v>786</v>
      </c>
      <c r="O707" s="43">
        <v>43803</v>
      </c>
      <c r="P707" s="8">
        <f t="shared" si="21"/>
        <v>5</v>
      </c>
      <c r="Q707" s="14"/>
    </row>
    <row r="708" spans="1:17" hidden="1">
      <c r="A708" s="6">
        <v>705</v>
      </c>
      <c r="B708" s="12" t="str">
        <f t="shared" si="20"/>
        <v>07-0171-1393-1810-2000-0000-0017m3710r1118</v>
      </c>
      <c r="C708" s="12" t="s">
        <v>2962</v>
      </c>
      <c r="D708" s="16" t="s">
        <v>2963</v>
      </c>
      <c r="E708" s="9" t="s">
        <v>2964</v>
      </c>
      <c r="F708" s="16" t="s">
        <v>442</v>
      </c>
      <c r="G708" s="10">
        <v>43271</v>
      </c>
      <c r="H708" s="13">
        <v>17.28</v>
      </c>
      <c r="I708" s="8" t="s">
        <v>15</v>
      </c>
      <c r="J708" s="8" t="s">
        <v>75</v>
      </c>
      <c r="K708" s="8" t="s">
        <v>780</v>
      </c>
      <c r="L708" s="8" t="s">
        <v>796</v>
      </c>
      <c r="M708" s="8" t="s">
        <v>792</v>
      </c>
      <c r="N708" s="8" t="s">
        <v>786</v>
      </c>
      <c r="O708" s="43">
        <v>43271</v>
      </c>
      <c r="P708" s="8">
        <f t="shared" si="21"/>
        <v>7</v>
      </c>
      <c r="Q708" s="14"/>
    </row>
    <row r="709" spans="1:17" hidden="1">
      <c r="A709" s="6">
        <v>706</v>
      </c>
      <c r="B709" s="12" t="str">
        <f t="shared" ref="B709:B772" si="22">C709&amp;D709</f>
        <v/>
      </c>
      <c r="C709" s="12"/>
      <c r="D709" s="16"/>
      <c r="E709" s="9" t="s">
        <v>2965</v>
      </c>
      <c r="F709" s="16" t="s">
        <v>443</v>
      </c>
      <c r="G709" s="10">
        <v>43700</v>
      </c>
      <c r="H709" s="13">
        <v>1617</v>
      </c>
      <c r="I709" s="8" t="s">
        <v>12</v>
      </c>
      <c r="J709" s="8" t="s">
        <v>75</v>
      </c>
      <c r="K709" s="8">
        <v>0</v>
      </c>
      <c r="L709" s="8" t="s">
        <v>802</v>
      </c>
      <c r="M709" s="8" t="s">
        <v>792</v>
      </c>
      <c r="N709" s="8" t="s">
        <v>783</v>
      </c>
      <c r="O709" s="43">
        <v>43700</v>
      </c>
      <c r="P709" s="8">
        <f t="shared" si="21"/>
        <v>6</v>
      </c>
      <c r="Q709" s="14"/>
    </row>
    <row r="710" spans="1:17" hidden="1">
      <c r="A710" s="6">
        <v>707</v>
      </c>
      <c r="B710" s="12" t="str">
        <f t="shared" si="22"/>
        <v/>
      </c>
      <c r="C710" s="12"/>
      <c r="D710" s="16"/>
      <c r="E710" s="9" t="s">
        <v>2966</v>
      </c>
      <c r="F710" s="16" t="s">
        <v>443</v>
      </c>
      <c r="G710" s="10">
        <v>43700</v>
      </c>
      <c r="H710" s="13">
        <v>1004.85</v>
      </c>
      <c r="I710" s="8" t="s">
        <v>12</v>
      </c>
      <c r="J710" s="8" t="s">
        <v>75</v>
      </c>
      <c r="K710" s="8">
        <v>0</v>
      </c>
      <c r="L710" s="8" t="s">
        <v>802</v>
      </c>
      <c r="M710" s="8" t="s">
        <v>792</v>
      </c>
      <c r="N710" s="8" t="s">
        <v>783</v>
      </c>
      <c r="O710" s="43">
        <v>43700</v>
      </c>
      <c r="P710" s="8">
        <f t="shared" ref="P710:P773" si="23">DATEDIF(O710,$B$1,"Y")</f>
        <v>6</v>
      </c>
      <c r="Q710" s="14"/>
    </row>
    <row r="711" spans="1:17" hidden="1">
      <c r="A711" s="6">
        <v>708</v>
      </c>
      <c r="B711" s="12" t="str">
        <f t="shared" si="22"/>
        <v>07-0130-5103-8510-2000-0000-0017a1350r0815</v>
      </c>
      <c r="C711" s="12" t="s">
        <v>2967</v>
      </c>
      <c r="D711" s="16" t="s">
        <v>2968</v>
      </c>
      <c r="E711" s="9" t="s">
        <v>2969</v>
      </c>
      <c r="F711" s="16" t="s">
        <v>444</v>
      </c>
      <c r="G711" s="10">
        <v>43425</v>
      </c>
      <c r="H711" s="13">
        <v>50.6</v>
      </c>
      <c r="I711" s="8" t="s">
        <v>15</v>
      </c>
      <c r="J711" s="8" t="s">
        <v>16</v>
      </c>
      <c r="K711" s="8" t="s">
        <v>780</v>
      </c>
      <c r="L711" s="8" t="s">
        <v>801</v>
      </c>
      <c r="M711" s="8" t="s">
        <v>785</v>
      </c>
      <c r="N711" s="8" t="s">
        <v>786</v>
      </c>
      <c r="O711" s="43">
        <v>43425</v>
      </c>
      <c r="P711" s="8">
        <f t="shared" si="23"/>
        <v>6</v>
      </c>
      <c r="Q711" s="14"/>
    </row>
    <row r="712" spans="1:17" hidden="1">
      <c r="A712" s="6">
        <v>709</v>
      </c>
      <c r="B712" s="12" t="str">
        <f t="shared" si="22"/>
        <v>07-0156-2233-0310-2000-0000-0014d2520r6013</v>
      </c>
      <c r="C712" s="12" t="s">
        <v>2970</v>
      </c>
      <c r="D712" s="16" t="s">
        <v>2971</v>
      </c>
      <c r="E712" s="9" t="s">
        <v>2972</v>
      </c>
      <c r="F712" s="16" t="s">
        <v>445</v>
      </c>
      <c r="G712" s="10">
        <v>43455</v>
      </c>
      <c r="H712" s="13">
        <v>60.48</v>
      </c>
      <c r="I712" s="8" t="s">
        <v>15</v>
      </c>
      <c r="J712" s="8" t="s">
        <v>13</v>
      </c>
      <c r="K712" s="8" t="s">
        <v>780</v>
      </c>
      <c r="L712" s="8" t="s">
        <v>796</v>
      </c>
      <c r="M712" s="8" t="s">
        <v>782</v>
      </c>
      <c r="N712" s="8" t="s">
        <v>786</v>
      </c>
      <c r="O712" s="43">
        <v>43455</v>
      </c>
      <c r="P712" s="8">
        <f t="shared" si="23"/>
        <v>6</v>
      </c>
      <c r="Q712" s="14"/>
    </row>
    <row r="713" spans="1:17" hidden="1">
      <c r="A713" s="6">
        <v>710</v>
      </c>
      <c r="B713" s="12" t="str">
        <f t="shared" si="22"/>
        <v>07-0156-2232-5910-2000-0000-0018d2520q6519</v>
      </c>
      <c r="C713" s="12" t="s">
        <v>2973</v>
      </c>
      <c r="D713" s="16" t="s">
        <v>2974</v>
      </c>
      <c r="E713" s="9" t="s">
        <v>2975</v>
      </c>
      <c r="F713" s="16" t="s">
        <v>445</v>
      </c>
      <c r="G713" s="10">
        <v>43455</v>
      </c>
      <c r="H713" s="13">
        <v>37.799999999999997</v>
      </c>
      <c r="I713" s="8" t="s">
        <v>15</v>
      </c>
      <c r="J713" s="8" t="s">
        <v>13</v>
      </c>
      <c r="K713" s="8" t="s">
        <v>780</v>
      </c>
      <c r="L713" s="8" t="s">
        <v>796</v>
      </c>
      <c r="M713" s="8" t="s">
        <v>782</v>
      </c>
      <c r="N713" s="8" t="s">
        <v>786</v>
      </c>
      <c r="O713" s="43">
        <v>43455</v>
      </c>
      <c r="P713" s="8">
        <f t="shared" si="23"/>
        <v>6</v>
      </c>
      <c r="Q713" s="14"/>
    </row>
    <row r="714" spans="1:17" hidden="1">
      <c r="A714" s="6">
        <v>711</v>
      </c>
      <c r="B714" s="12" t="str">
        <f t="shared" si="22"/>
        <v>07-0156-2233-0610-2000-0000-0013d2520r6016</v>
      </c>
      <c r="C714" s="12" t="s">
        <v>2976</v>
      </c>
      <c r="D714" s="16" t="s">
        <v>2977</v>
      </c>
      <c r="E714" s="9" t="s">
        <v>2978</v>
      </c>
      <c r="F714" s="16" t="s">
        <v>445</v>
      </c>
      <c r="G714" s="10">
        <v>43455</v>
      </c>
      <c r="H714" s="13">
        <v>77.760000000000005</v>
      </c>
      <c r="I714" s="8" t="s">
        <v>15</v>
      </c>
      <c r="J714" s="8" t="s">
        <v>13</v>
      </c>
      <c r="K714" s="8" t="s">
        <v>780</v>
      </c>
      <c r="L714" s="8" t="s">
        <v>796</v>
      </c>
      <c r="M714" s="8" t="s">
        <v>782</v>
      </c>
      <c r="N714" s="8" t="s">
        <v>786</v>
      </c>
      <c r="O714" s="43">
        <v>43455</v>
      </c>
      <c r="P714" s="8">
        <f t="shared" si="23"/>
        <v>6</v>
      </c>
      <c r="Q714" s="14"/>
    </row>
    <row r="715" spans="1:17" hidden="1">
      <c r="A715" s="6">
        <v>712</v>
      </c>
      <c r="B715" s="12" t="str">
        <f t="shared" si="22"/>
        <v>07-0146-0796-0710-2000-0000-0015m7400u6017</v>
      </c>
      <c r="C715" s="12" t="s">
        <v>2979</v>
      </c>
      <c r="D715" s="16" t="s">
        <v>2980</v>
      </c>
      <c r="E715" s="9" t="s">
        <v>2981</v>
      </c>
      <c r="F715" s="16" t="s">
        <v>446</v>
      </c>
      <c r="G715" s="10">
        <v>43452</v>
      </c>
      <c r="H715" s="13">
        <v>51.84</v>
      </c>
      <c r="I715" s="8" t="s">
        <v>15</v>
      </c>
      <c r="J715" s="8" t="s">
        <v>16</v>
      </c>
      <c r="K715" s="8" t="s">
        <v>780</v>
      </c>
      <c r="L715" s="8" t="s">
        <v>796</v>
      </c>
      <c r="M715" s="8" t="s">
        <v>785</v>
      </c>
      <c r="N715" s="8" t="s">
        <v>786</v>
      </c>
      <c r="O715" s="43">
        <v>43452</v>
      </c>
      <c r="P715" s="8">
        <f t="shared" si="23"/>
        <v>6</v>
      </c>
      <c r="Q715" s="14"/>
    </row>
    <row r="716" spans="1:17" hidden="1">
      <c r="A716" s="6">
        <v>713</v>
      </c>
      <c r="B716" s="12" t="str">
        <f t="shared" si="22"/>
        <v>07-0158-9294-0010-2000-0000-0019m2590s8010</v>
      </c>
      <c r="C716" s="12" t="s">
        <v>2982</v>
      </c>
      <c r="D716" s="16" t="s">
        <v>2983</v>
      </c>
      <c r="E716" s="9" t="s">
        <v>2984</v>
      </c>
      <c r="F716" s="16" t="s">
        <v>2985</v>
      </c>
      <c r="G716" s="10">
        <v>43417</v>
      </c>
      <c r="H716" s="13">
        <v>52.92</v>
      </c>
      <c r="I716" s="8" t="s">
        <v>15</v>
      </c>
      <c r="J716" s="8" t="s">
        <v>13</v>
      </c>
      <c r="K716" s="8" t="s">
        <v>780</v>
      </c>
      <c r="L716" s="8" t="s">
        <v>796</v>
      </c>
      <c r="M716" s="8" t="s">
        <v>782</v>
      </c>
      <c r="N716" s="8" t="s">
        <v>786</v>
      </c>
      <c r="O716" s="43">
        <v>43417</v>
      </c>
      <c r="P716" s="8">
        <f t="shared" si="23"/>
        <v>6</v>
      </c>
      <c r="Q716" s="14"/>
    </row>
    <row r="717" spans="1:17" hidden="1">
      <c r="A717" s="6">
        <v>714</v>
      </c>
      <c r="B717" s="12" t="str">
        <f t="shared" si="22"/>
        <v>07-0156-2225-9210-2000-0000-0011c2520t6912</v>
      </c>
      <c r="C717" s="12" t="s">
        <v>2986</v>
      </c>
      <c r="D717" s="16" t="s">
        <v>2987</v>
      </c>
      <c r="E717" s="9" t="s">
        <v>2988</v>
      </c>
      <c r="F717" s="16" t="s">
        <v>356</v>
      </c>
      <c r="G717" s="10">
        <v>43461</v>
      </c>
      <c r="H717" s="13">
        <v>34.56</v>
      </c>
      <c r="I717" s="8" t="s">
        <v>15</v>
      </c>
      <c r="J717" s="8" t="s">
        <v>13</v>
      </c>
      <c r="K717" s="8" t="s">
        <v>780</v>
      </c>
      <c r="L717" s="8" t="s">
        <v>796</v>
      </c>
      <c r="M717" s="8" t="s">
        <v>782</v>
      </c>
      <c r="N717" s="8" t="s">
        <v>786</v>
      </c>
      <c r="O717" s="43">
        <v>43461</v>
      </c>
      <c r="P717" s="8">
        <f t="shared" si="23"/>
        <v>6</v>
      </c>
      <c r="Q717" s="14"/>
    </row>
    <row r="718" spans="1:17" hidden="1">
      <c r="A718" s="6">
        <v>715</v>
      </c>
      <c r="B718" s="12" t="str">
        <f t="shared" si="22"/>
        <v>07-0158-9296-8720-2000-0000-0011m2590u8817</v>
      </c>
      <c r="C718" s="12" t="s">
        <v>2989</v>
      </c>
      <c r="D718" s="16" t="s">
        <v>2990</v>
      </c>
      <c r="E718" s="9" t="s">
        <v>2991</v>
      </c>
      <c r="F718" s="16" t="s">
        <v>356</v>
      </c>
      <c r="G718" s="10">
        <v>43461</v>
      </c>
      <c r="H718" s="13">
        <v>87.48</v>
      </c>
      <c r="I718" s="8" t="s">
        <v>15</v>
      </c>
      <c r="J718" s="8" t="s">
        <v>13</v>
      </c>
      <c r="K718" s="8" t="s">
        <v>780</v>
      </c>
      <c r="L718" s="8" t="s">
        <v>796</v>
      </c>
      <c r="M718" s="8" t="s">
        <v>782</v>
      </c>
      <c r="N718" s="8" t="s">
        <v>786</v>
      </c>
      <c r="O718" s="43">
        <v>43461</v>
      </c>
      <c r="P718" s="8">
        <f t="shared" si="23"/>
        <v>6</v>
      </c>
      <c r="Q718" s="14"/>
    </row>
    <row r="719" spans="1:17" hidden="1">
      <c r="A719" s="6">
        <v>716</v>
      </c>
      <c r="B719" s="12" t="str">
        <f t="shared" si="22"/>
        <v>07-0141-0171-6710-2000-0000-0017h1400p1617</v>
      </c>
      <c r="C719" s="12" t="s">
        <v>2992</v>
      </c>
      <c r="D719" s="16" t="s">
        <v>2993</v>
      </c>
      <c r="E719" s="9" t="s">
        <v>2994</v>
      </c>
      <c r="F719" s="16" t="s">
        <v>448</v>
      </c>
      <c r="G719" s="10">
        <v>43239</v>
      </c>
      <c r="H719" s="13">
        <v>87.48</v>
      </c>
      <c r="I719" s="8" t="s">
        <v>15</v>
      </c>
      <c r="J719" s="8" t="s">
        <v>16</v>
      </c>
      <c r="K719" s="8" t="s">
        <v>780</v>
      </c>
      <c r="L719" s="8" t="s">
        <v>796</v>
      </c>
      <c r="M719" s="8" t="s">
        <v>785</v>
      </c>
      <c r="N719" s="8" t="s">
        <v>786</v>
      </c>
      <c r="O719" s="43">
        <v>43239</v>
      </c>
      <c r="P719" s="8">
        <f t="shared" si="23"/>
        <v>7</v>
      </c>
      <c r="Q719" s="14"/>
    </row>
    <row r="720" spans="1:17" hidden="1">
      <c r="A720" s="6">
        <v>717</v>
      </c>
      <c r="B720" s="12" t="str">
        <f t="shared" si="22"/>
        <v>07-0141-0171-5910-2000-0000-0012h1400p1519</v>
      </c>
      <c r="C720" s="12" t="s">
        <v>2995</v>
      </c>
      <c r="D720" s="16" t="s">
        <v>2996</v>
      </c>
      <c r="E720" s="9" t="s">
        <v>2997</v>
      </c>
      <c r="F720" s="16" t="s">
        <v>448</v>
      </c>
      <c r="G720" s="10">
        <v>43239</v>
      </c>
      <c r="H720" s="13">
        <v>25.92</v>
      </c>
      <c r="I720" s="8" t="s">
        <v>15</v>
      </c>
      <c r="J720" s="8" t="s">
        <v>16</v>
      </c>
      <c r="K720" s="8" t="s">
        <v>780</v>
      </c>
      <c r="L720" s="8" t="s">
        <v>796</v>
      </c>
      <c r="M720" s="8" t="s">
        <v>785</v>
      </c>
      <c r="N720" s="8" t="s">
        <v>786</v>
      </c>
      <c r="O720" s="43">
        <v>43239</v>
      </c>
      <c r="P720" s="8">
        <f t="shared" si="23"/>
        <v>7</v>
      </c>
      <c r="Q720" s="14"/>
    </row>
    <row r="721" spans="1:17" hidden="1">
      <c r="A721" s="6">
        <v>718</v>
      </c>
      <c r="B721" s="12" t="str">
        <f t="shared" si="22"/>
        <v>07-0130-5089-2310-2000-0000-0010k0350x0213</v>
      </c>
      <c r="C721" s="12" t="s">
        <v>2998</v>
      </c>
      <c r="D721" s="16" t="s">
        <v>2999</v>
      </c>
      <c r="E721" s="9" t="s">
        <v>3000</v>
      </c>
      <c r="F721" s="16" t="s">
        <v>815</v>
      </c>
      <c r="G721" s="10">
        <v>43530</v>
      </c>
      <c r="H721" s="13">
        <v>87.48</v>
      </c>
      <c r="I721" s="8" t="s">
        <v>15</v>
      </c>
      <c r="J721" s="8" t="s">
        <v>16</v>
      </c>
      <c r="K721" s="8" t="s">
        <v>780</v>
      </c>
      <c r="L721" s="8" t="s">
        <v>796</v>
      </c>
      <c r="M721" s="8" t="s">
        <v>785</v>
      </c>
      <c r="N721" s="8" t="s">
        <v>786</v>
      </c>
      <c r="O721" s="43">
        <v>43530</v>
      </c>
      <c r="P721" s="8">
        <f t="shared" si="23"/>
        <v>6</v>
      </c>
      <c r="Q721" s="14"/>
    </row>
    <row r="722" spans="1:17" hidden="1">
      <c r="A722" s="6">
        <v>719</v>
      </c>
      <c r="B722" s="12" t="str">
        <f t="shared" si="22"/>
        <v>07-0146-0798-3010-2000-0000-0015m7400w6310</v>
      </c>
      <c r="C722" s="12" t="s">
        <v>3001</v>
      </c>
      <c r="D722" s="16" t="s">
        <v>3002</v>
      </c>
      <c r="E722" s="9" t="s">
        <v>3003</v>
      </c>
      <c r="F722" s="16" t="s">
        <v>449</v>
      </c>
      <c r="G722" s="10">
        <v>43385</v>
      </c>
      <c r="H722" s="13">
        <v>77.760000000000005</v>
      </c>
      <c r="I722" s="8" t="s">
        <v>15</v>
      </c>
      <c r="J722" s="8" t="s">
        <v>16</v>
      </c>
      <c r="K722" s="8" t="s">
        <v>780</v>
      </c>
      <c r="L722" s="8" t="s">
        <v>796</v>
      </c>
      <c r="M722" s="8" t="s">
        <v>785</v>
      </c>
      <c r="N722" s="8" t="s">
        <v>786</v>
      </c>
      <c r="O722" s="43">
        <v>43385</v>
      </c>
      <c r="P722" s="8">
        <f t="shared" si="23"/>
        <v>6</v>
      </c>
      <c r="Q722" s="14"/>
    </row>
    <row r="723" spans="1:17" hidden="1">
      <c r="A723" s="6">
        <v>720</v>
      </c>
      <c r="B723" s="12" t="str">
        <f t="shared" si="22"/>
        <v>07-0158-9294-2310-2000-0000-0010m2590s8213</v>
      </c>
      <c r="C723" s="12" t="s">
        <v>3004</v>
      </c>
      <c r="D723" s="16" t="s">
        <v>3005</v>
      </c>
      <c r="E723" s="9" t="s">
        <v>3006</v>
      </c>
      <c r="F723" s="16" t="s">
        <v>450</v>
      </c>
      <c r="G723" s="10">
        <v>43321</v>
      </c>
      <c r="H723" s="13">
        <v>37.799999999999997</v>
      </c>
      <c r="I723" s="8" t="s">
        <v>15</v>
      </c>
      <c r="J723" s="8" t="s">
        <v>13</v>
      </c>
      <c r="K723" s="8" t="s">
        <v>780</v>
      </c>
      <c r="L723" s="8" t="s">
        <v>796</v>
      </c>
      <c r="M723" s="8" t="s">
        <v>782</v>
      </c>
      <c r="N723" s="8" t="s">
        <v>786</v>
      </c>
      <c r="O723" s="43">
        <v>43321</v>
      </c>
      <c r="P723" s="8">
        <f t="shared" si="23"/>
        <v>7</v>
      </c>
      <c r="Q723" s="14"/>
    </row>
    <row r="724" spans="1:17" hidden="1">
      <c r="A724" s="6">
        <v>721</v>
      </c>
      <c r="B724" s="12" t="str">
        <f t="shared" si="22"/>
        <v>07-0158-9296-0110-2000-0000-0010m2590u8011</v>
      </c>
      <c r="C724" s="12" t="s">
        <v>3007</v>
      </c>
      <c r="D724" s="16" t="s">
        <v>3008</v>
      </c>
      <c r="E724" s="9" t="s">
        <v>3009</v>
      </c>
      <c r="F724" s="16" t="s">
        <v>450</v>
      </c>
      <c r="G724" s="10">
        <v>43321</v>
      </c>
      <c r="H724" s="13">
        <v>68.040000000000006</v>
      </c>
      <c r="I724" s="8" t="s">
        <v>15</v>
      </c>
      <c r="J724" s="8" t="s">
        <v>13</v>
      </c>
      <c r="K724" s="8" t="s">
        <v>780</v>
      </c>
      <c r="L724" s="8" t="s">
        <v>796</v>
      </c>
      <c r="M724" s="8" t="s">
        <v>782</v>
      </c>
      <c r="N724" s="8" t="s">
        <v>786</v>
      </c>
      <c r="O724" s="43">
        <v>43321</v>
      </c>
      <c r="P724" s="8">
        <f t="shared" si="23"/>
        <v>7</v>
      </c>
      <c r="Q724" s="14"/>
    </row>
    <row r="725" spans="1:17" hidden="1">
      <c r="A725" s="6">
        <v>722</v>
      </c>
      <c r="B725" s="12" t="str">
        <f t="shared" si="22"/>
        <v>07-0130-5083-1710-2000-0000-0017k0350r0117</v>
      </c>
      <c r="C725" s="12" t="s">
        <v>3010</v>
      </c>
      <c r="D725" s="16" t="s">
        <v>3011</v>
      </c>
      <c r="E725" s="9" t="s">
        <v>3012</v>
      </c>
      <c r="F725" s="16" t="s">
        <v>451</v>
      </c>
      <c r="G725" s="10">
        <v>43406</v>
      </c>
      <c r="H725" s="13">
        <v>77.760000000000005</v>
      </c>
      <c r="I725" s="8" t="s">
        <v>15</v>
      </c>
      <c r="J725" s="8" t="s">
        <v>16</v>
      </c>
      <c r="K725" s="8" t="s">
        <v>780</v>
      </c>
      <c r="L725" s="8" t="s">
        <v>796</v>
      </c>
      <c r="M725" s="8" t="s">
        <v>785</v>
      </c>
      <c r="N725" s="8" t="s">
        <v>786</v>
      </c>
      <c r="O725" s="43">
        <v>43406</v>
      </c>
      <c r="P725" s="8">
        <f t="shared" si="23"/>
        <v>6</v>
      </c>
      <c r="Q725" s="14"/>
    </row>
    <row r="726" spans="1:17" hidden="1">
      <c r="A726" s="6">
        <v>723</v>
      </c>
      <c r="B726" s="12" t="str">
        <f t="shared" si="22"/>
        <v>07-0130-5085-3110-2000-0000-0019k0350t0311</v>
      </c>
      <c r="C726" s="12" t="s">
        <v>3013</v>
      </c>
      <c r="D726" s="16" t="s">
        <v>3014</v>
      </c>
      <c r="E726" s="9" t="s">
        <v>3015</v>
      </c>
      <c r="F726" s="16" t="s">
        <v>451</v>
      </c>
      <c r="G726" s="10">
        <v>43439</v>
      </c>
      <c r="H726" s="13">
        <v>19.440000000000001</v>
      </c>
      <c r="I726" s="8" t="s">
        <v>15</v>
      </c>
      <c r="J726" s="8" t="s">
        <v>16</v>
      </c>
      <c r="K726" s="8" t="s">
        <v>780</v>
      </c>
      <c r="L726" s="8" t="s">
        <v>796</v>
      </c>
      <c r="M726" s="8" t="s">
        <v>785</v>
      </c>
      <c r="N726" s="8" t="s">
        <v>786</v>
      </c>
      <c r="O726" s="43">
        <v>43439</v>
      </c>
      <c r="P726" s="8">
        <f t="shared" si="23"/>
        <v>6</v>
      </c>
      <c r="Q726" s="14"/>
    </row>
    <row r="727" spans="1:17" hidden="1">
      <c r="A727" s="6">
        <v>724</v>
      </c>
      <c r="B727" s="12" t="str">
        <f t="shared" si="22"/>
        <v>07-0146-0798-3910-2000-0000-0012m7400w6319</v>
      </c>
      <c r="C727" s="12" t="s">
        <v>3016</v>
      </c>
      <c r="D727" s="16" t="s">
        <v>3017</v>
      </c>
      <c r="E727" s="9" t="s">
        <v>3018</v>
      </c>
      <c r="F727" s="16" t="s">
        <v>452</v>
      </c>
      <c r="G727" s="10">
        <v>43356</v>
      </c>
      <c r="H727" s="13">
        <v>87.48</v>
      </c>
      <c r="I727" s="8" t="s">
        <v>15</v>
      </c>
      <c r="J727" s="8" t="s">
        <v>16</v>
      </c>
      <c r="K727" s="8" t="s">
        <v>780</v>
      </c>
      <c r="L727" s="8" t="s">
        <v>796</v>
      </c>
      <c r="M727" s="8" t="s">
        <v>785</v>
      </c>
      <c r="N727" s="8" t="s">
        <v>786</v>
      </c>
      <c r="O727" s="43">
        <v>43356</v>
      </c>
      <c r="P727" s="8">
        <f t="shared" si="23"/>
        <v>6</v>
      </c>
      <c r="Q727" s="14"/>
    </row>
    <row r="728" spans="1:17" hidden="1">
      <c r="A728" s="6">
        <v>725</v>
      </c>
      <c r="B728" s="12" t="str">
        <f t="shared" si="22"/>
        <v>07-0141-0172-8110-2000-0000-0010h1400q1811</v>
      </c>
      <c r="C728" s="12" t="s">
        <v>3019</v>
      </c>
      <c r="D728" s="16" t="s">
        <v>3020</v>
      </c>
      <c r="E728" s="9" t="s">
        <v>3021</v>
      </c>
      <c r="F728" s="16" t="s">
        <v>453</v>
      </c>
      <c r="G728" s="10">
        <v>43256</v>
      </c>
      <c r="H728" s="13">
        <v>19.440000000000001</v>
      </c>
      <c r="I728" s="8" t="s">
        <v>15</v>
      </c>
      <c r="J728" s="8" t="s">
        <v>16</v>
      </c>
      <c r="K728" s="8" t="s">
        <v>780</v>
      </c>
      <c r="L728" s="8" t="s">
        <v>796</v>
      </c>
      <c r="M728" s="8" t="s">
        <v>785</v>
      </c>
      <c r="N728" s="8" t="s">
        <v>786</v>
      </c>
      <c r="O728" s="43">
        <v>43256</v>
      </c>
      <c r="P728" s="8">
        <f t="shared" si="23"/>
        <v>7</v>
      </c>
      <c r="Q728" s="14"/>
    </row>
    <row r="729" spans="1:17" hidden="1">
      <c r="A729" s="6">
        <v>726</v>
      </c>
      <c r="B729" s="12" t="str">
        <f t="shared" si="22"/>
        <v>07-0141-0172-7010-2000-0000-0016h1400q1710</v>
      </c>
      <c r="C729" s="12" t="s">
        <v>3022</v>
      </c>
      <c r="D729" s="16" t="s">
        <v>3023</v>
      </c>
      <c r="E729" s="9" t="s">
        <v>3024</v>
      </c>
      <c r="F729" s="16" t="s">
        <v>453</v>
      </c>
      <c r="G729" s="10">
        <v>43256</v>
      </c>
      <c r="H729" s="13">
        <v>68.040000000000006</v>
      </c>
      <c r="I729" s="8" t="s">
        <v>15</v>
      </c>
      <c r="J729" s="8" t="s">
        <v>16</v>
      </c>
      <c r="K729" s="8" t="s">
        <v>780</v>
      </c>
      <c r="L729" s="8" t="s">
        <v>796</v>
      </c>
      <c r="M729" s="8" t="s">
        <v>785</v>
      </c>
      <c r="N729" s="8" t="s">
        <v>786</v>
      </c>
      <c r="O729" s="43">
        <v>43256</v>
      </c>
      <c r="P729" s="8">
        <f t="shared" si="23"/>
        <v>7</v>
      </c>
      <c r="Q729" s="14"/>
    </row>
    <row r="730" spans="1:17" hidden="1">
      <c r="A730" s="6">
        <v>727</v>
      </c>
      <c r="B730" s="12" t="str">
        <f t="shared" si="22"/>
        <v>07-0156-2321-4510-2000-0000-0014c3520p6415</v>
      </c>
      <c r="C730" s="12" t="s">
        <v>3025</v>
      </c>
      <c r="D730" s="16" t="s">
        <v>3026</v>
      </c>
      <c r="E730" s="9" t="s">
        <v>3027</v>
      </c>
      <c r="F730" s="16" t="s">
        <v>445</v>
      </c>
      <c r="G730" s="10">
        <v>43455</v>
      </c>
      <c r="H730" s="13">
        <v>60.48</v>
      </c>
      <c r="I730" s="8" t="s">
        <v>15</v>
      </c>
      <c r="J730" s="8" t="s">
        <v>13</v>
      </c>
      <c r="K730" s="8" t="s">
        <v>780</v>
      </c>
      <c r="L730" s="8" t="s">
        <v>796</v>
      </c>
      <c r="M730" s="8" t="s">
        <v>782</v>
      </c>
      <c r="N730" s="8" t="s">
        <v>786</v>
      </c>
      <c r="O730" s="43">
        <v>43455</v>
      </c>
      <c r="P730" s="8">
        <f t="shared" si="23"/>
        <v>6</v>
      </c>
      <c r="Q730" s="14"/>
    </row>
    <row r="731" spans="1:17" hidden="1">
      <c r="A731" s="6">
        <v>728</v>
      </c>
      <c r="B731" s="12" t="str">
        <f t="shared" si="22"/>
        <v>07-0167-8155-6410-2000-0000-0018f1680t7614</v>
      </c>
      <c r="C731" s="12" t="s">
        <v>3028</v>
      </c>
      <c r="D731" s="16" t="s">
        <v>3029</v>
      </c>
      <c r="E731" s="9" t="s">
        <v>3030</v>
      </c>
      <c r="F731" s="16" t="s">
        <v>454</v>
      </c>
      <c r="G731" s="10">
        <v>43403</v>
      </c>
      <c r="H731" s="13">
        <v>77.760000000000005</v>
      </c>
      <c r="I731" s="8" t="s">
        <v>15</v>
      </c>
      <c r="J731" s="8" t="s">
        <v>13</v>
      </c>
      <c r="K731" s="8" t="s">
        <v>780</v>
      </c>
      <c r="L731" s="8" t="s">
        <v>796</v>
      </c>
      <c r="M731" s="8" t="s">
        <v>782</v>
      </c>
      <c r="N731" s="8" t="s">
        <v>786</v>
      </c>
      <c r="O731" s="43">
        <v>43403</v>
      </c>
      <c r="P731" s="8">
        <f t="shared" si="23"/>
        <v>6</v>
      </c>
      <c r="Q731" s="14"/>
    </row>
    <row r="732" spans="1:17" hidden="1">
      <c r="A732" s="6">
        <v>729</v>
      </c>
      <c r="B732" s="12" t="str">
        <f t="shared" si="22"/>
        <v>07-0167-8155-6910-2000-0000-0013f1680t7619</v>
      </c>
      <c r="C732" s="12" t="s">
        <v>3031</v>
      </c>
      <c r="D732" s="16" t="s">
        <v>3032</v>
      </c>
      <c r="E732" s="9" t="s">
        <v>3033</v>
      </c>
      <c r="F732" s="16" t="s">
        <v>455</v>
      </c>
      <c r="G732" s="10">
        <v>43385</v>
      </c>
      <c r="H732" s="13">
        <v>52.92</v>
      </c>
      <c r="I732" s="8" t="s">
        <v>15</v>
      </c>
      <c r="J732" s="8" t="s">
        <v>13</v>
      </c>
      <c r="K732" s="8" t="s">
        <v>780</v>
      </c>
      <c r="L732" s="8" t="s">
        <v>796</v>
      </c>
      <c r="M732" s="8" t="s">
        <v>782</v>
      </c>
      <c r="N732" s="8" t="s">
        <v>786</v>
      </c>
      <c r="O732" s="43">
        <v>43385</v>
      </c>
      <c r="P732" s="8">
        <f t="shared" si="23"/>
        <v>6</v>
      </c>
      <c r="Q732" s="14"/>
    </row>
    <row r="733" spans="1:17" hidden="1">
      <c r="A733" s="6">
        <v>730</v>
      </c>
      <c r="B733" s="12" t="str">
        <f t="shared" si="22"/>
        <v>07-0167-8114-4210-2000-0000-0013b1680s7412</v>
      </c>
      <c r="C733" s="12" t="s">
        <v>3034</v>
      </c>
      <c r="D733" s="16" t="s">
        <v>3035</v>
      </c>
      <c r="E733" s="9" t="s">
        <v>3036</v>
      </c>
      <c r="F733" s="16" t="s">
        <v>360</v>
      </c>
      <c r="G733" s="10">
        <v>43362</v>
      </c>
      <c r="H733" s="13">
        <v>84.24</v>
      </c>
      <c r="I733" s="8" t="s">
        <v>15</v>
      </c>
      <c r="J733" s="8" t="s">
        <v>13</v>
      </c>
      <c r="K733" s="8" t="s">
        <v>780</v>
      </c>
      <c r="L733" s="8" t="s">
        <v>796</v>
      </c>
      <c r="M733" s="8" t="s">
        <v>782</v>
      </c>
      <c r="N733" s="8" t="s">
        <v>786</v>
      </c>
      <c r="O733" s="43">
        <v>43362</v>
      </c>
      <c r="P733" s="8">
        <f t="shared" si="23"/>
        <v>6</v>
      </c>
      <c r="Q733" s="14"/>
    </row>
    <row r="734" spans="1:17" hidden="1">
      <c r="A734" s="6">
        <v>731</v>
      </c>
      <c r="B734" s="12" t="str">
        <f t="shared" si="22"/>
        <v>07-0167-8155-6610-2000-0000-0014f1680t7616</v>
      </c>
      <c r="C734" s="12" t="s">
        <v>3037</v>
      </c>
      <c r="D734" s="16" t="s">
        <v>3038</v>
      </c>
      <c r="E734" s="9" t="s">
        <v>3039</v>
      </c>
      <c r="F734" s="16" t="s">
        <v>569</v>
      </c>
      <c r="G734" s="10">
        <v>43285</v>
      </c>
      <c r="H734" s="13">
        <v>77.760000000000005</v>
      </c>
      <c r="I734" s="8" t="s">
        <v>15</v>
      </c>
      <c r="J734" s="8" t="s">
        <v>13</v>
      </c>
      <c r="K734" s="8" t="s">
        <v>780</v>
      </c>
      <c r="L734" s="8" t="s">
        <v>796</v>
      </c>
      <c r="M734" s="8" t="s">
        <v>782</v>
      </c>
      <c r="N734" s="8" t="s">
        <v>786</v>
      </c>
      <c r="O734" s="43">
        <v>43285</v>
      </c>
      <c r="P734" s="8">
        <f t="shared" si="23"/>
        <v>7</v>
      </c>
      <c r="Q734" s="14"/>
    </row>
    <row r="735" spans="1:17" hidden="1">
      <c r="A735" s="6">
        <v>732</v>
      </c>
      <c r="B735" s="12" t="str">
        <f t="shared" si="22"/>
        <v>07-0167-8155-2010-2000-0000-0012f1680t7210</v>
      </c>
      <c r="C735" s="12" t="s">
        <v>3040</v>
      </c>
      <c r="D735" s="16" t="s">
        <v>3041</v>
      </c>
      <c r="E735" s="9" t="s">
        <v>3042</v>
      </c>
      <c r="F735" s="16" t="s">
        <v>456</v>
      </c>
      <c r="G735" s="10">
        <v>43566</v>
      </c>
      <c r="H735" s="13">
        <v>77.760000000000005</v>
      </c>
      <c r="I735" s="8" t="s">
        <v>15</v>
      </c>
      <c r="J735" s="8" t="s">
        <v>13</v>
      </c>
      <c r="K735" s="8" t="s">
        <v>780</v>
      </c>
      <c r="L735" s="8" t="s">
        <v>796</v>
      </c>
      <c r="M735" s="8" t="s">
        <v>782</v>
      </c>
      <c r="N735" s="8" t="s">
        <v>786</v>
      </c>
      <c r="O735" s="43">
        <v>43566</v>
      </c>
      <c r="P735" s="8">
        <f t="shared" si="23"/>
        <v>6</v>
      </c>
      <c r="Q735" s="14"/>
    </row>
    <row r="736" spans="1:17" hidden="1">
      <c r="A736" s="6">
        <v>733</v>
      </c>
      <c r="B736" s="12" t="str">
        <f t="shared" si="22"/>
        <v>07-0167-8114-5110-2000-0000-0011</v>
      </c>
      <c r="C736" s="12" t="s">
        <v>3043</v>
      </c>
      <c r="D736" s="16"/>
      <c r="E736" s="9" t="s">
        <v>3044</v>
      </c>
      <c r="F736" s="16" t="s">
        <v>457</v>
      </c>
      <c r="G736" s="10">
        <v>43270</v>
      </c>
      <c r="H736" s="13">
        <v>85.86</v>
      </c>
      <c r="I736" s="8" t="s">
        <v>15</v>
      </c>
      <c r="J736" s="8" t="s">
        <v>13</v>
      </c>
      <c r="K736" s="8" t="s">
        <v>780</v>
      </c>
      <c r="L736" s="8" t="s">
        <v>796</v>
      </c>
      <c r="M736" s="8" t="s">
        <v>782</v>
      </c>
      <c r="N736" s="8" t="s">
        <v>786</v>
      </c>
      <c r="O736" s="43">
        <v>43270</v>
      </c>
      <c r="P736" s="8">
        <f t="shared" si="23"/>
        <v>7</v>
      </c>
      <c r="Q736" s="14"/>
    </row>
    <row r="737" spans="1:17" hidden="1">
      <c r="A737" s="6">
        <v>734</v>
      </c>
      <c r="B737" s="12" t="str">
        <f t="shared" si="22"/>
        <v>07-0165-0841-5410-2000-0000-0013</v>
      </c>
      <c r="C737" s="12" t="s">
        <v>3045</v>
      </c>
      <c r="D737" s="16"/>
      <c r="E737" s="9" t="s">
        <v>3046</v>
      </c>
      <c r="F737" s="16" t="s">
        <v>457</v>
      </c>
      <c r="G737" s="10">
        <v>43411</v>
      </c>
      <c r="H737" s="13">
        <v>77.760000000000005</v>
      </c>
      <c r="I737" s="8" t="s">
        <v>15</v>
      </c>
      <c r="J737" s="8" t="s">
        <v>13</v>
      </c>
      <c r="K737" s="8" t="s">
        <v>780</v>
      </c>
      <c r="L737" s="8" t="s">
        <v>796</v>
      </c>
      <c r="M737" s="8" t="s">
        <v>782</v>
      </c>
      <c r="N737" s="8" t="s">
        <v>786</v>
      </c>
      <c r="O737" s="43">
        <v>43411</v>
      </c>
      <c r="P737" s="8">
        <f t="shared" si="23"/>
        <v>6</v>
      </c>
      <c r="Q737" s="14"/>
    </row>
    <row r="738" spans="1:17" hidden="1">
      <c r="A738" s="6">
        <v>735</v>
      </c>
      <c r="B738" s="12" t="str">
        <f t="shared" si="22"/>
        <v>07-0167-8153-8910-2000-0000-0017f1680r7819</v>
      </c>
      <c r="C738" s="12" t="s">
        <v>3047</v>
      </c>
      <c r="D738" s="16" t="s">
        <v>3048</v>
      </c>
      <c r="E738" s="9" t="s">
        <v>3049</v>
      </c>
      <c r="F738" s="16" t="s">
        <v>458</v>
      </c>
      <c r="G738" s="10">
        <v>43189</v>
      </c>
      <c r="H738" s="13">
        <v>19.440000000000001</v>
      </c>
      <c r="I738" s="8" t="s">
        <v>15</v>
      </c>
      <c r="J738" s="8" t="s">
        <v>13</v>
      </c>
      <c r="K738" s="8" t="s">
        <v>780</v>
      </c>
      <c r="L738" s="8" t="s">
        <v>796</v>
      </c>
      <c r="M738" s="8" t="s">
        <v>782</v>
      </c>
      <c r="N738" s="8" t="s">
        <v>786</v>
      </c>
      <c r="O738" s="43">
        <v>43189</v>
      </c>
      <c r="P738" s="8">
        <f t="shared" si="23"/>
        <v>7</v>
      </c>
      <c r="Q738" s="14"/>
    </row>
    <row r="739" spans="1:17" hidden="1">
      <c r="A739" s="6">
        <v>736</v>
      </c>
      <c r="B739" s="12" t="str">
        <f t="shared" si="22"/>
        <v>07-0167-8154-1810-2000-0000-0016f1680s7118</v>
      </c>
      <c r="C739" s="12" t="s">
        <v>3050</v>
      </c>
      <c r="D739" s="16" t="s">
        <v>3051</v>
      </c>
      <c r="E739" s="9" t="s">
        <v>3052</v>
      </c>
      <c r="F739" s="16" t="s">
        <v>459</v>
      </c>
      <c r="G739" s="10">
        <v>43257</v>
      </c>
      <c r="H739" s="13">
        <v>37.799999999999997</v>
      </c>
      <c r="I739" s="8" t="s">
        <v>15</v>
      </c>
      <c r="J739" s="8" t="s">
        <v>13</v>
      </c>
      <c r="K739" s="8" t="s">
        <v>780</v>
      </c>
      <c r="L739" s="8" t="s">
        <v>796</v>
      </c>
      <c r="M739" s="8" t="s">
        <v>782</v>
      </c>
      <c r="N739" s="8" t="s">
        <v>786</v>
      </c>
      <c r="O739" s="43">
        <v>43257</v>
      </c>
      <c r="P739" s="8">
        <f t="shared" si="23"/>
        <v>7</v>
      </c>
      <c r="Q739" s="14"/>
    </row>
    <row r="740" spans="1:17" hidden="1">
      <c r="A740" s="6">
        <v>737</v>
      </c>
      <c r="B740" s="12" t="str">
        <f t="shared" si="22"/>
        <v>07-0167-8157-3410-2000-0000-0013f1680v7314</v>
      </c>
      <c r="C740" s="12" t="s">
        <v>3053</v>
      </c>
      <c r="D740" s="16" t="s">
        <v>3054</v>
      </c>
      <c r="E740" s="9" t="s">
        <v>3055</v>
      </c>
      <c r="F740" s="16" t="s">
        <v>460</v>
      </c>
      <c r="G740" s="10">
        <v>43285</v>
      </c>
      <c r="H740" s="13">
        <v>52.92</v>
      </c>
      <c r="I740" s="8" t="s">
        <v>15</v>
      </c>
      <c r="J740" s="8" t="s">
        <v>13</v>
      </c>
      <c r="K740" s="8" t="s">
        <v>780</v>
      </c>
      <c r="L740" s="8" t="s">
        <v>796</v>
      </c>
      <c r="M740" s="8" t="s">
        <v>782</v>
      </c>
      <c r="N740" s="8" t="s">
        <v>786</v>
      </c>
      <c r="O740" s="43">
        <v>43285</v>
      </c>
      <c r="P740" s="8">
        <f t="shared" si="23"/>
        <v>7</v>
      </c>
      <c r="Q740" s="14"/>
    </row>
    <row r="741" spans="1:17" hidden="1">
      <c r="A741" s="6">
        <v>738</v>
      </c>
      <c r="B741" s="12" t="str">
        <f t="shared" si="22"/>
        <v>07-0167-8096-9110-2000-0000-0014</v>
      </c>
      <c r="C741" s="12" t="s">
        <v>3056</v>
      </c>
      <c r="D741" s="16"/>
      <c r="E741" s="9" t="s">
        <v>3057</v>
      </c>
      <c r="F741" s="16" t="s">
        <v>457</v>
      </c>
      <c r="G741" s="10">
        <v>43263</v>
      </c>
      <c r="H741" s="13">
        <v>60.48</v>
      </c>
      <c r="I741" s="8" t="s">
        <v>15</v>
      </c>
      <c r="J741" s="8" t="s">
        <v>13</v>
      </c>
      <c r="K741" s="8" t="s">
        <v>780</v>
      </c>
      <c r="L741" s="8" t="s">
        <v>796</v>
      </c>
      <c r="M741" s="8" t="s">
        <v>782</v>
      </c>
      <c r="N741" s="8" t="s">
        <v>786</v>
      </c>
      <c r="O741" s="43">
        <v>43263</v>
      </c>
      <c r="P741" s="8">
        <f t="shared" si="23"/>
        <v>7</v>
      </c>
      <c r="Q741" s="14"/>
    </row>
    <row r="742" spans="1:17" hidden="1">
      <c r="A742" s="6">
        <v>739</v>
      </c>
      <c r="B742" s="12" t="str">
        <f t="shared" si="22"/>
        <v>07-0171-1393-6310-2000-0000-0017m3710r1613</v>
      </c>
      <c r="C742" s="12" t="s">
        <v>3058</v>
      </c>
      <c r="D742" s="16" t="s">
        <v>3059</v>
      </c>
      <c r="E742" s="9" t="s">
        <v>3060</v>
      </c>
      <c r="F742" s="16" t="s">
        <v>461</v>
      </c>
      <c r="G742" s="10">
        <v>43199</v>
      </c>
      <c r="H742" s="13">
        <v>19.440000000000001</v>
      </c>
      <c r="I742" s="8" t="s">
        <v>15</v>
      </c>
      <c r="J742" s="8" t="s">
        <v>75</v>
      </c>
      <c r="K742" s="8" t="s">
        <v>780</v>
      </c>
      <c r="L742" s="8" t="s">
        <v>796</v>
      </c>
      <c r="M742" s="8" t="s">
        <v>792</v>
      </c>
      <c r="N742" s="8" t="s">
        <v>786</v>
      </c>
      <c r="O742" s="43">
        <v>43199</v>
      </c>
      <c r="P742" s="8">
        <f t="shared" si="23"/>
        <v>7</v>
      </c>
      <c r="Q742" s="14"/>
    </row>
    <row r="743" spans="1:17" hidden="1">
      <c r="A743" s="6">
        <v>740</v>
      </c>
      <c r="B743" s="12" t="str">
        <f t="shared" si="22"/>
        <v>07-0156-2231-4810-2000-0000-0015d2520p6418</v>
      </c>
      <c r="C743" s="12" t="s">
        <v>3061</v>
      </c>
      <c r="D743" s="16" t="s">
        <v>3062</v>
      </c>
      <c r="E743" s="9" t="s">
        <v>3063</v>
      </c>
      <c r="F743" s="16" t="s">
        <v>132</v>
      </c>
      <c r="G743" s="10">
        <v>43252</v>
      </c>
      <c r="H743" s="13">
        <v>37.799999999999997</v>
      </c>
      <c r="I743" s="8" t="s">
        <v>15</v>
      </c>
      <c r="J743" s="8" t="s">
        <v>13</v>
      </c>
      <c r="K743" s="8" t="s">
        <v>780</v>
      </c>
      <c r="L743" s="8" t="s">
        <v>796</v>
      </c>
      <c r="M743" s="8" t="s">
        <v>782</v>
      </c>
      <c r="N743" s="8" t="s">
        <v>786</v>
      </c>
      <c r="O743" s="43">
        <v>43252</v>
      </c>
      <c r="P743" s="8">
        <f t="shared" si="23"/>
        <v>7</v>
      </c>
      <c r="Q743" s="14"/>
    </row>
    <row r="744" spans="1:17" hidden="1">
      <c r="A744" s="6">
        <v>741</v>
      </c>
      <c r="B744" s="12" t="str">
        <f t="shared" si="22"/>
        <v>07-0171-1389-5710-2000-0000-0015k3710x1517</v>
      </c>
      <c r="C744" s="12" t="s">
        <v>3064</v>
      </c>
      <c r="D744" s="16" t="s">
        <v>3065</v>
      </c>
      <c r="E744" s="9" t="s">
        <v>3066</v>
      </c>
      <c r="F744" s="16" t="s">
        <v>395</v>
      </c>
      <c r="G744" s="10">
        <v>43976</v>
      </c>
      <c r="H744" s="13">
        <v>60.48</v>
      </c>
      <c r="I744" s="8" t="s">
        <v>15</v>
      </c>
      <c r="J744" s="8" t="s">
        <v>75</v>
      </c>
      <c r="K744" s="8" t="s">
        <v>780</v>
      </c>
      <c r="L744" s="8" t="s">
        <v>796</v>
      </c>
      <c r="M744" s="8" t="s">
        <v>792</v>
      </c>
      <c r="N744" s="8" t="s">
        <v>786</v>
      </c>
      <c r="O744" s="43">
        <v>43976</v>
      </c>
      <c r="P744" s="8">
        <f t="shared" si="23"/>
        <v>5</v>
      </c>
      <c r="Q744" s="14"/>
    </row>
    <row r="745" spans="1:17" hidden="1">
      <c r="A745" s="6">
        <v>742</v>
      </c>
      <c r="B745" s="12" t="str">
        <f t="shared" si="22"/>
        <v>07-0178-8721-0510-2000-0000-0018c7780p8015</v>
      </c>
      <c r="C745" s="12" t="s">
        <v>3067</v>
      </c>
      <c r="D745" s="16" t="s">
        <v>3068</v>
      </c>
      <c r="E745" s="9" t="s">
        <v>3069</v>
      </c>
      <c r="F745" s="16" t="s">
        <v>462</v>
      </c>
      <c r="G745" s="10">
        <v>43369</v>
      </c>
      <c r="H745" s="13">
        <v>32.4</v>
      </c>
      <c r="I745" s="8" t="s">
        <v>15</v>
      </c>
      <c r="J745" s="8" t="s">
        <v>75</v>
      </c>
      <c r="K745" s="8" t="s">
        <v>780</v>
      </c>
      <c r="L745" s="8" t="s">
        <v>801</v>
      </c>
      <c r="M745" s="8" t="s">
        <v>792</v>
      </c>
      <c r="N745" s="8" t="s">
        <v>786</v>
      </c>
      <c r="O745" s="43">
        <v>43369</v>
      </c>
      <c r="P745" s="8">
        <f t="shared" si="23"/>
        <v>6</v>
      </c>
      <c r="Q745" s="14"/>
    </row>
    <row r="746" spans="1:17" hidden="1">
      <c r="A746" s="6">
        <v>743</v>
      </c>
      <c r="B746" s="12" t="str">
        <f t="shared" si="22"/>
        <v>07-0185-5051-5310-2000-0000-0010f0850p5513</v>
      </c>
      <c r="C746" s="12" t="s">
        <v>3070</v>
      </c>
      <c r="D746" s="16" t="s">
        <v>3071</v>
      </c>
      <c r="E746" s="9" t="s">
        <v>3072</v>
      </c>
      <c r="F746" s="16" t="s">
        <v>463</v>
      </c>
      <c r="G746" s="10">
        <v>43433</v>
      </c>
      <c r="H746" s="13">
        <v>87.48</v>
      </c>
      <c r="I746" s="8" t="s">
        <v>15</v>
      </c>
      <c r="J746" s="8" t="s">
        <v>75</v>
      </c>
      <c r="K746" s="8" t="s">
        <v>780</v>
      </c>
      <c r="L746" s="8" t="s">
        <v>796</v>
      </c>
      <c r="M746" s="8" t="s">
        <v>792</v>
      </c>
      <c r="N746" s="8" t="s">
        <v>786</v>
      </c>
      <c r="O746" s="43">
        <v>43433</v>
      </c>
      <c r="P746" s="8">
        <f t="shared" si="23"/>
        <v>6</v>
      </c>
      <c r="Q746" s="14"/>
    </row>
    <row r="747" spans="1:17" hidden="1">
      <c r="A747" s="6">
        <v>744</v>
      </c>
      <c r="B747" s="12" t="str">
        <f t="shared" si="22"/>
        <v>07-0130-5085-1510-2000-0000-0019k0350t0115</v>
      </c>
      <c r="C747" s="12" t="s">
        <v>3073</v>
      </c>
      <c r="D747" s="16" t="s">
        <v>3074</v>
      </c>
      <c r="E747" s="9" t="s">
        <v>3075</v>
      </c>
      <c r="F747" s="16" t="s">
        <v>464</v>
      </c>
      <c r="G747" s="10">
        <v>43404</v>
      </c>
      <c r="H747" s="13">
        <v>60.48</v>
      </c>
      <c r="I747" s="8" t="s">
        <v>15</v>
      </c>
      <c r="J747" s="8" t="s">
        <v>16</v>
      </c>
      <c r="K747" s="8" t="s">
        <v>780</v>
      </c>
      <c r="L747" s="8" t="s">
        <v>796</v>
      </c>
      <c r="M747" s="8" t="s">
        <v>785</v>
      </c>
      <c r="N747" s="8" t="s">
        <v>786</v>
      </c>
      <c r="O747" s="43">
        <v>43404</v>
      </c>
      <c r="P747" s="8">
        <f t="shared" si="23"/>
        <v>6</v>
      </c>
      <c r="Q747" s="14"/>
    </row>
    <row r="748" spans="1:17" hidden="1">
      <c r="A748" s="6">
        <v>745</v>
      </c>
      <c r="B748" s="12" t="str">
        <f t="shared" si="22"/>
        <v>07-0141-0172-4310-2000-0000-0012h1400q1413</v>
      </c>
      <c r="C748" s="12" t="s">
        <v>3076</v>
      </c>
      <c r="D748" s="16" t="s">
        <v>3077</v>
      </c>
      <c r="E748" s="9" t="s">
        <v>3078</v>
      </c>
      <c r="F748" s="16" t="s">
        <v>465</v>
      </c>
      <c r="G748" s="10">
        <v>43253</v>
      </c>
      <c r="H748" s="13">
        <v>37.799999999999997</v>
      </c>
      <c r="I748" s="8" t="s">
        <v>15</v>
      </c>
      <c r="J748" s="8" t="s">
        <v>16</v>
      </c>
      <c r="K748" s="8" t="s">
        <v>780</v>
      </c>
      <c r="L748" s="8" t="s">
        <v>796</v>
      </c>
      <c r="M748" s="8" t="s">
        <v>785</v>
      </c>
      <c r="N748" s="8" t="s">
        <v>786</v>
      </c>
      <c r="O748" s="43">
        <v>43253</v>
      </c>
      <c r="P748" s="8">
        <f t="shared" si="23"/>
        <v>7</v>
      </c>
      <c r="Q748" s="14"/>
    </row>
    <row r="749" spans="1:17" hidden="1">
      <c r="A749" s="6">
        <v>746</v>
      </c>
      <c r="B749" s="12" t="str">
        <f t="shared" si="22"/>
        <v>07-0141-0171-1910-2000-0000-0018h1400p1119</v>
      </c>
      <c r="C749" s="12" t="s">
        <v>3079</v>
      </c>
      <c r="D749" s="16" t="s">
        <v>3080</v>
      </c>
      <c r="E749" s="9" t="s">
        <v>3081</v>
      </c>
      <c r="F749" s="16" t="s">
        <v>465</v>
      </c>
      <c r="G749" s="10">
        <v>43253</v>
      </c>
      <c r="H749" s="13">
        <v>48.6</v>
      </c>
      <c r="I749" s="8" t="s">
        <v>15</v>
      </c>
      <c r="J749" s="8" t="s">
        <v>16</v>
      </c>
      <c r="K749" s="8" t="s">
        <v>780</v>
      </c>
      <c r="L749" s="8" t="s">
        <v>796</v>
      </c>
      <c r="M749" s="8" t="s">
        <v>785</v>
      </c>
      <c r="N749" s="8" t="s">
        <v>786</v>
      </c>
      <c r="O749" s="43">
        <v>43253</v>
      </c>
      <c r="P749" s="8">
        <f t="shared" si="23"/>
        <v>7</v>
      </c>
      <c r="Q749" s="14"/>
    </row>
    <row r="750" spans="1:17" hidden="1">
      <c r="A750" s="6">
        <v>747</v>
      </c>
      <c r="B750" s="12" t="str">
        <f t="shared" si="22"/>
        <v>07-0141-0172-2910-2000-0000-0018h1400q1219</v>
      </c>
      <c r="C750" s="12" t="s">
        <v>3082</v>
      </c>
      <c r="D750" s="16" t="s">
        <v>3083</v>
      </c>
      <c r="E750" s="9" t="s">
        <v>3084</v>
      </c>
      <c r="F750" s="16" t="s">
        <v>465</v>
      </c>
      <c r="G750" s="10">
        <v>43253</v>
      </c>
      <c r="H750" s="13">
        <v>87.48</v>
      </c>
      <c r="I750" s="8" t="s">
        <v>15</v>
      </c>
      <c r="J750" s="8" t="s">
        <v>16</v>
      </c>
      <c r="K750" s="8" t="s">
        <v>780</v>
      </c>
      <c r="L750" s="8" t="s">
        <v>796</v>
      </c>
      <c r="M750" s="8" t="s">
        <v>785</v>
      </c>
      <c r="N750" s="8" t="s">
        <v>786</v>
      </c>
      <c r="O750" s="43">
        <v>43253</v>
      </c>
      <c r="P750" s="8">
        <f t="shared" si="23"/>
        <v>7</v>
      </c>
      <c r="Q750" s="14"/>
    </row>
    <row r="751" spans="1:17" hidden="1">
      <c r="A751" s="6">
        <v>748</v>
      </c>
      <c r="B751" s="12" t="str">
        <f t="shared" si="22"/>
        <v>07-0146-0810-3010-2000-0000-0012b8400n6310</v>
      </c>
      <c r="C751" s="12" t="s">
        <v>3085</v>
      </c>
      <c r="D751" s="16" t="s">
        <v>3086</v>
      </c>
      <c r="E751" s="9" t="s">
        <v>3087</v>
      </c>
      <c r="F751" s="16" t="s">
        <v>368</v>
      </c>
      <c r="G751" s="10">
        <v>43431</v>
      </c>
      <c r="H751" s="13">
        <v>65.34</v>
      </c>
      <c r="I751" s="8" t="s">
        <v>15</v>
      </c>
      <c r="J751" s="8" t="s">
        <v>16</v>
      </c>
      <c r="K751" s="8" t="s">
        <v>780</v>
      </c>
      <c r="L751" s="8" t="s">
        <v>801</v>
      </c>
      <c r="M751" s="8" t="s">
        <v>785</v>
      </c>
      <c r="N751" s="8" t="s">
        <v>786</v>
      </c>
      <c r="O751" s="43">
        <v>43431</v>
      </c>
      <c r="P751" s="8">
        <f t="shared" si="23"/>
        <v>6</v>
      </c>
      <c r="Q751" s="14"/>
    </row>
    <row r="752" spans="1:17" hidden="1">
      <c r="A752" s="6">
        <v>749</v>
      </c>
      <c r="B752" s="12" t="str">
        <f t="shared" si="22"/>
        <v>07-0130-5084-3110-2000-0000-0010k0350s0311</v>
      </c>
      <c r="C752" s="12" t="s">
        <v>3088</v>
      </c>
      <c r="D752" s="16" t="s">
        <v>3089</v>
      </c>
      <c r="E752" s="9" t="s">
        <v>3090</v>
      </c>
      <c r="F752" s="16" t="s">
        <v>466</v>
      </c>
      <c r="G752" s="10">
        <v>43355</v>
      </c>
      <c r="H752" s="13">
        <v>87.48</v>
      </c>
      <c r="I752" s="8" t="s">
        <v>15</v>
      </c>
      <c r="J752" s="8" t="s">
        <v>16</v>
      </c>
      <c r="K752" s="8" t="s">
        <v>780</v>
      </c>
      <c r="L752" s="8" t="s">
        <v>796</v>
      </c>
      <c r="M752" s="8" t="s">
        <v>785</v>
      </c>
      <c r="N752" s="8" t="s">
        <v>786</v>
      </c>
      <c r="O752" s="43">
        <v>43355</v>
      </c>
      <c r="P752" s="8">
        <f t="shared" si="23"/>
        <v>6</v>
      </c>
      <c r="Q752" s="14"/>
    </row>
    <row r="753" spans="1:17" hidden="1">
      <c r="A753" s="6">
        <v>750</v>
      </c>
      <c r="B753" s="12" t="str">
        <f t="shared" si="22"/>
        <v>07-0146-0798-3610-2000-0000-0013m7400w6316</v>
      </c>
      <c r="C753" s="12" t="s">
        <v>3091</v>
      </c>
      <c r="D753" s="16" t="s">
        <v>3092</v>
      </c>
      <c r="E753" s="9" t="s">
        <v>3093</v>
      </c>
      <c r="F753" s="16" t="s">
        <v>467</v>
      </c>
      <c r="G753" s="10">
        <v>43277</v>
      </c>
      <c r="H753" s="13">
        <v>68.040000000000006</v>
      </c>
      <c r="I753" s="8" t="s">
        <v>15</v>
      </c>
      <c r="J753" s="8" t="s">
        <v>16</v>
      </c>
      <c r="K753" s="8" t="s">
        <v>780</v>
      </c>
      <c r="L753" s="8" t="s">
        <v>796</v>
      </c>
      <c r="M753" s="8" t="s">
        <v>785</v>
      </c>
      <c r="N753" s="8" t="s">
        <v>786</v>
      </c>
      <c r="O753" s="43">
        <v>43277</v>
      </c>
      <c r="P753" s="8">
        <f t="shared" si="23"/>
        <v>7</v>
      </c>
      <c r="Q753" s="14"/>
    </row>
    <row r="754" spans="1:17" hidden="1">
      <c r="A754" s="6">
        <v>751</v>
      </c>
      <c r="B754" s="12" t="str">
        <f t="shared" si="22"/>
        <v>07-0134-1536-8110-2000-0000-0015d5310u4811</v>
      </c>
      <c r="C754" s="12" t="s">
        <v>3094</v>
      </c>
      <c r="D754" s="16" t="s">
        <v>3095</v>
      </c>
      <c r="E754" s="9" t="s">
        <v>3096</v>
      </c>
      <c r="F754" s="16" t="s">
        <v>468</v>
      </c>
      <c r="G754" s="10">
        <v>43209</v>
      </c>
      <c r="H754" s="13">
        <v>56.43</v>
      </c>
      <c r="I754" s="8" t="s">
        <v>15</v>
      </c>
      <c r="J754" s="8" t="s">
        <v>16</v>
      </c>
      <c r="K754" s="8" t="s">
        <v>780</v>
      </c>
      <c r="L754" s="8" t="s">
        <v>796</v>
      </c>
      <c r="M754" s="8" t="s">
        <v>785</v>
      </c>
      <c r="N754" s="8" t="s">
        <v>786</v>
      </c>
      <c r="O754" s="43">
        <v>43209</v>
      </c>
      <c r="P754" s="8">
        <f t="shared" si="23"/>
        <v>7</v>
      </c>
      <c r="Q754" s="14"/>
    </row>
    <row r="755" spans="1:17" hidden="1">
      <c r="A755" s="6">
        <v>752</v>
      </c>
      <c r="B755" s="12" t="str">
        <f t="shared" si="22"/>
        <v>07-0146-0798-3210-2000-0000-0011m7400w6312</v>
      </c>
      <c r="C755" s="12" t="s">
        <v>3097</v>
      </c>
      <c r="D755" s="16" t="s">
        <v>3098</v>
      </c>
      <c r="E755" s="9" t="s">
        <v>3099</v>
      </c>
      <c r="F755" s="16" t="s">
        <v>469</v>
      </c>
      <c r="G755" s="10">
        <v>43385</v>
      </c>
      <c r="H755" s="13">
        <v>38.880000000000003</v>
      </c>
      <c r="I755" s="8" t="s">
        <v>15</v>
      </c>
      <c r="J755" s="8" t="s">
        <v>16</v>
      </c>
      <c r="K755" s="8" t="s">
        <v>780</v>
      </c>
      <c r="L755" s="8" t="s">
        <v>796</v>
      </c>
      <c r="M755" s="8" t="s">
        <v>785</v>
      </c>
      <c r="N755" s="8" t="s">
        <v>786</v>
      </c>
      <c r="O755" s="43">
        <v>43385</v>
      </c>
      <c r="P755" s="8">
        <f t="shared" si="23"/>
        <v>6</v>
      </c>
      <c r="Q755" s="14"/>
    </row>
    <row r="756" spans="1:17" hidden="1">
      <c r="A756" s="6">
        <v>753</v>
      </c>
      <c r="B756" s="12" t="str">
        <f t="shared" si="22"/>
        <v>07-0146-0798-2810-2000-0000-0018m7400w6218</v>
      </c>
      <c r="C756" s="12" t="s">
        <v>3100</v>
      </c>
      <c r="D756" s="16" t="s">
        <v>3101</v>
      </c>
      <c r="E756" s="9" t="s">
        <v>3102</v>
      </c>
      <c r="F756" s="16" t="s">
        <v>469</v>
      </c>
      <c r="G756" s="10">
        <v>43385</v>
      </c>
      <c r="H756" s="13">
        <v>45.36</v>
      </c>
      <c r="I756" s="8" t="s">
        <v>15</v>
      </c>
      <c r="J756" s="8" t="s">
        <v>16</v>
      </c>
      <c r="K756" s="8" t="s">
        <v>780</v>
      </c>
      <c r="L756" s="8" t="s">
        <v>796</v>
      </c>
      <c r="M756" s="8" t="s">
        <v>785</v>
      </c>
      <c r="N756" s="8" t="s">
        <v>786</v>
      </c>
      <c r="O756" s="43">
        <v>43385</v>
      </c>
      <c r="P756" s="8">
        <f t="shared" si="23"/>
        <v>6</v>
      </c>
      <c r="Q756" s="14"/>
    </row>
    <row r="757" spans="1:17" hidden="1">
      <c r="A757" s="6">
        <v>754</v>
      </c>
      <c r="B757" s="12" t="str">
        <f t="shared" si="22"/>
        <v>07-0130-2138-3810-2000-0000-0018d1320w0318</v>
      </c>
      <c r="C757" s="12" t="s">
        <v>3103</v>
      </c>
      <c r="D757" s="16" t="s">
        <v>3104</v>
      </c>
      <c r="E757" s="9" t="s">
        <v>3105</v>
      </c>
      <c r="F757" s="16" t="s">
        <v>424</v>
      </c>
      <c r="G757" s="10">
        <v>43206</v>
      </c>
      <c r="H757" s="13">
        <v>17.010000000000002</v>
      </c>
      <c r="I757" s="8" t="s">
        <v>15</v>
      </c>
      <c r="J757" s="8" t="s">
        <v>16</v>
      </c>
      <c r="K757" s="8" t="s">
        <v>780</v>
      </c>
      <c r="L757" s="8" t="s">
        <v>796</v>
      </c>
      <c r="M757" s="8" t="s">
        <v>785</v>
      </c>
      <c r="N757" s="8" t="s">
        <v>786</v>
      </c>
      <c r="O757" s="43">
        <v>43206</v>
      </c>
      <c r="P757" s="8">
        <f t="shared" si="23"/>
        <v>7</v>
      </c>
      <c r="Q757" s="14"/>
    </row>
    <row r="758" spans="1:17" hidden="1">
      <c r="A758" s="6">
        <v>755</v>
      </c>
      <c r="B758" s="12" t="str">
        <f t="shared" si="22"/>
        <v>07-0130-5089-3410-2000-0000-0014k0350x0314</v>
      </c>
      <c r="C758" s="12" t="s">
        <v>3106</v>
      </c>
      <c r="D758" s="16" t="s">
        <v>3107</v>
      </c>
      <c r="E758" s="9" t="s">
        <v>3108</v>
      </c>
      <c r="F758" s="16" t="s">
        <v>415</v>
      </c>
      <c r="G758" s="10">
        <v>43294</v>
      </c>
      <c r="H758" s="13">
        <v>51.3</v>
      </c>
      <c r="I758" s="8" t="s">
        <v>15</v>
      </c>
      <c r="J758" s="8" t="s">
        <v>16</v>
      </c>
      <c r="K758" s="8" t="s">
        <v>780</v>
      </c>
      <c r="L758" s="8" t="s">
        <v>796</v>
      </c>
      <c r="M758" s="8" t="s">
        <v>785</v>
      </c>
      <c r="N758" s="8" t="s">
        <v>786</v>
      </c>
      <c r="O758" s="43">
        <v>43294</v>
      </c>
      <c r="P758" s="8">
        <f t="shared" si="23"/>
        <v>7</v>
      </c>
      <c r="Q758" s="14"/>
    </row>
    <row r="759" spans="1:17" hidden="1">
      <c r="A759" s="6">
        <v>756</v>
      </c>
      <c r="B759" s="12" t="str">
        <f t="shared" si="22"/>
        <v>07-0146-0795-1510-2000-0000-0011m7400t6115</v>
      </c>
      <c r="C759" s="12" t="s">
        <v>3109</v>
      </c>
      <c r="D759" s="16" t="s">
        <v>3110</v>
      </c>
      <c r="E759" s="9" t="s">
        <v>3111</v>
      </c>
      <c r="F759" s="16" t="s">
        <v>445</v>
      </c>
      <c r="G759" s="10">
        <v>43385</v>
      </c>
      <c r="H759" s="13">
        <v>87.48</v>
      </c>
      <c r="I759" s="8" t="s">
        <v>15</v>
      </c>
      <c r="J759" s="8" t="s">
        <v>16</v>
      </c>
      <c r="K759" s="8" t="s">
        <v>780</v>
      </c>
      <c r="L759" s="8" t="s">
        <v>796</v>
      </c>
      <c r="M759" s="8" t="s">
        <v>785</v>
      </c>
      <c r="N759" s="8" t="s">
        <v>786</v>
      </c>
      <c r="O759" s="43">
        <v>43385</v>
      </c>
      <c r="P759" s="8">
        <f t="shared" si="23"/>
        <v>6</v>
      </c>
      <c r="Q759" s="14"/>
    </row>
    <row r="760" spans="1:17" hidden="1">
      <c r="A760" s="6">
        <v>757</v>
      </c>
      <c r="B760" s="12" t="str">
        <f t="shared" si="22"/>
        <v>07-0141-0196-6310-2000-0000-0014m1400u1613</v>
      </c>
      <c r="C760" s="12" t="s">
        <v>3112</v>
      </c>
      <c r="D760" s="16" t="s">
        <v>3113</v>
      </c>
      <c r="E760" s="9" t="s">
        <v>3114</v>
      </c>
      <c r="F760" s="16" t="s">
        <v>470</v>
      </c>
      <c r="G760" s="10">
        <v>43448</v>
      </c>
      <c r="H760" s="13">
        <v>60.48</v>
      </c>
      <c r="I760" s="8" t="s">
        <v>15</v>
      </c>
      <c r="J760" s="8" t="s">
        <v>16</v>
      </c>
      <c r="K760" s="8" t="s">
        <v>780</v>
      </c>
      <c r="L760" s="8" t="s">
        <v>801</v>
      </c>
      <c r="M760" s="8" t="s">
        <v>785</v>
      </c>
      <c r="N760" s="8" t="s">
        <v>786</v>
      </c>
      <c r="O760" s="43">
        <v>43448</v>
      </c>
      <c r="P760" s="8">
        <f t="shared" si="23"/>
        <v>6</v>
      </c>
      <c r="Q760" s="14"/>
    </row>
    <row r="761" spans="1:17" hidden="1">
      <c r="A761" s="6">
        <v>758</v>
      </c>
      <c r="B761" s="12" t="str">
        <f t="shared" si="22"/>
        <v>07-0167-8175-9410-2000-0000-0015h1680t7914</v>
      </c>
      <c r="C761" s="12" t="s">
        <v>3115</v>
      </c>
      <c r="D761" s="16" t="s">
        <v>3116</v>
      </c>
      <c r="E761" s="9" t="s">
        <v>3117</v>
      </c>
      <c r="F761" s="16" t="s">
        <v>471</v>
      </c>
      <c r="G761" s="10">
        <v>43432</v>
      </c>
      <c r="H761" s="13">
        <v>11.61</v>
      </c>
      <c r="I761" s="8" t="s">
        <v>15</v>
      </c>
      <c r="J761" s="8" t="s">
        <v>13</v>
      </c>
      <c r="K761" s="8" t="s">
        <v>780</v>
      </c>
      <c r="L761" s="8" t="s">
        <v>801</v>
      </c>
      <c r="M761" s="8" t="s">
        <v>782</v>
      </c>
      <c r="N761" s="8" t="s">
        <v>786</v>
      </c>
      <c r="O761" s="43">
        <v>43432</v>
      </c>
      <c r="P761" s="8">
        <f t="shared" si="23"/>
        <v>6</v>
      </c>
      <c r="Q761" s="14"/>
    </row>
    <row r="762" spans="1:17" hidden="1">
      <c r="A762" s="6">
        <v>759</v>
      </c>
      <c r="B762" s="12" t="str">
        <f t="shared" si="22"/>
        <v>07-0158-9307-9510-2000-0000-0012a3590v8915</v>
      </c>
      <c r="C762" s="12" t="s">
        <v>3118</v>
      </c>
      <c r="D762" s="16" t="s">
        <v>3119</v>
      </c>
      <c r="E762" s="9" t="s">
        <v>3120</v>
      </c>
      <c r="F762" s="16" t="s">
        <v>336</v>
      </c>
      <c r="G762" s="10">
        <v>43425</v>
      </c>
      <c r="H762" s="13">
        <v>77.760000000000005</v>
      </c>
      <c r="I762" s="8" t="s">
        <v>15</v>
      </c>
      <c r="J762" s="8" t="s">
        <v>13</v>
      </c>
      <c r="K762" s="8" t="s">
        <v>780</v>
      </c>
      <c r="L762" s="8" t="s">
        <v>801</v>
      </c>
      <c r="M762" s="8" t="s">
        <v>782</v>
      </c>
      <c r="N762" s="8" t="s">
        <v>786</v>
      </c>
      <c r="O762" s="43">
        <v>43425</v>
      </c>
      <c r="P762" s="8">
        <f t="shared" si="23"/>
        <v>6</v>
      </c>
      <c r="Q762" s="14"/>
    </row>
    <row r="763" spans="1:17" hidden="1">
      <c r="A763" s="6">
        <v>760</v>
      </c>
      <c r="B763" s="12" t="str">
        <f t="shared" si="22"/>
        <v>07-0167-8187-4410-2000-0000-0015k1680v7414</v>
      </c>
      <c r="C763" s="12" t="s">
        <v>3121</v>
      </c>
      <c r="D763" s="16" t="s">
        <v>3122</v>
      </c>
      <c r="E763" s="9" t="s">
        <v>3123</v>
      </c>
      <c r="F763" s="16" t="s">
        <v>417</v>
      </c>
      <c r="G763" s="10">
        <v>43432</v>
      </c>
      <c r="H763" s="13">
        <v>87.48</v>
      </c>
      <c r="I763" s="8" t="s">
        <v>15</v>
      </c>
      <c r="J763" s="8" t="s">
        <v>13</v>
      </c>
      <c r="K763" s="8" t="s">
        <v>780</v>
      </c>
      <c r="L763" s="8" t="s">
        <v>801</v>
      </c>
      <c r="M763" s="8" t="s">
        <v>782</v>
      </c>
      <c r="N763" s="8" t="s">
        <v>786</v>
      </c>
      <c r="O763" s="43">
        <v>43432</v>
      </c>
      <c r="P763" s="8">
        <f t="shared" si="23"/>
        <v>6</v>
      </c>
      <c r="Q763" s="14"/>
    </row>
    <row r="764" spans="1:17" hidden="1">
      <c r="A764" s="6">
        <v>761</v>
      </c>
      <c r="B764" s="12" t="str">
        <f t="shared" si="22"/>
        <v>07-0127-4990-2310-2000-0000-0016m9240n7213</v>
      </c>
      <c r="C764" s="12" t="s">
        <v>3124</v>
      </c>
      <c r="D764" s="16" t="s">
        <v>3125</v>
      </c>
      <c r="E764" s="9" t="s">
        <v>3126</v>
      </c>
      <c r="F764" s="16" t="s">
        <v>472</v>
      </c>
      <c r="G764" s="10">
        <v>43433</v>
      </c>
      <c r="H764" s="13">
        <v>77.760000000000005</v>
      </c>
      <c r="I764" s="8" t="s">
        <v>15</v>
      </c>
      <c r="J764" s="8" t="s">
        <v>38</v>
      </c>
      <c r="K764" s="8" t="s">
        <v>780</v>
      </c>
      <c r="L764" s="8" t="s">
        <v>801</v>
      </c>
      <c r="M764" s="8" t="s">
        <v>790</v>
      </c>
      <c r="N764" s="8" t="s">
        <v>786</v>
      </c>
      <c r="O764" s="43">
        <v>43433</v>
      </c>
      <c r="P764" s="8">
        <f t="shared" si="23"/>
        <v>6</v>
      </c>
      <c r="Q764" s="14"/>
    </row>
    <row r="765" spans="1:17" hidden="1">
      <c r="A765" s="6">
        <v>762</v>
      </c>
      <c r="B765" s="12" t="str">
        <f t="shared" si="22"/>
        <v>07-0158-9307-9210-2000-0000-0013</v>
      </c>
      <c r="C765" s="12" t="s">
        <v>3127</v>
      </c>
      <c r="D765" s="16"/>
      <c r="E765" s="9" t="s">
        <v>3128</v>
      </c>
      <c r="F765" s="16" t="s">
        <v>473</v>
      </c>
      <c r="G765" s="10">
        <v>43425</v>
      </c>
      <c r="H765" s="13">
        <v>50.76</v>
      </c>
      <c r="I765" s="8" t="s">
        <v>15</v>
      </c>
      <c r="J765" s="8" t="s">
        <v>13</v>
      </c>
      <c r="K765" s="8" t="s">
        <v>780</v>
      </c>
      <c r="L765" s="8" t="s">
        <v>801</v>
      </c>
      <c r="M765" s="8" t="s">
        <v>782</v>
      </c>
      <c r="N765" s="8" t="s">
        <v>786</v>
      </c>
      <c r="O765" s="43">
        <v>43425</v>
      </c>
      <c r="P765" s="8">
        <f t="shared" si="23"/>
        <v>6</v>
      </c>
      <c r="Q765" s="14"/>
    </row>
    <row r="766" spans="1:17" hidden="1">
      <c r="A766" s="6">
        <v>763</v>
      </c>
      <c r="B766" s="12" t="str">
        <f t="shared" si="22"/>
        <v>07-0167-8190-3610-2000-0000-0014m1680n7316</v>
      </c>
      <c r="C766" s="12" t="s">
        <v>3129</v>
      </c>
      <c r="D766" s="16" t="s">
        <v>3130</v>
      </c>
      <c r="E766" s="9" t="s">
        <v>3131</v>
      </c>
      <c r="F766" s="16" t="s">
        <v>474</v>
      </c>
      <c r="G766" s="10">
        <v>43474</v>
      </c>
      <c r="H766" s="13">
        <v>56.16</v>
      </c>
      <c r="I766" s="8" t="s">
        <v>15</v>
      </c>
      <c r="J766" s="8" t="s">
        <v>13</v>
      </c>
      <c r="K766" s="8" t="s">
        <v>780</v>
      </c>
      <c r="L766" s="8" t="s">
        <v>801</v>
      </c>
      <c r="M766" s="8" t="s">
        <v>782</v>
      </c>
      <c r="N766" s="8" t="s">
        <v>786</v>
      </c>
      <c r="O766" s="43">
        <v>43474</v>
      </c>
      <c r="P766" s="8">
        <f t="shared" si="23"/>
        <v>6</v>
      </c>
      <c r="Q766" s="14"/>
    </row>
    <row r="767" spans="1:17" hidden="1">
      <c r="A767" s="6">
        <v>764</v>
      </c>
      <c r="B767" s="12" t="str">
        <f t="shared" si="22"/>
        <v/>
      </c>
      <c r="C767" s="12"/>
      <c r="D767" s="16"/>
      <c r="E767" s="9" t="s">
        <v>3132</v>
      </c>
      <c r="F767" s="16" t="s">
        <v>434</v>
      </c>
      <c r="G767" s="10">
        <v>43333</v>
      </c>
      <c r="H767" s="13">
        <v>66.959999999999994</v>
      </c>
      <c r="I767" s="8" t="s">
        <v>15</v>
      </c>
      <c r="J767" s="8" t="s">
        <v>13</v>
      </c>
      <c r="K767" s="8">
        <v>0</v>
      </c>
      <c r="L767" s="8" t="s">
        <v>796</v>
      </c>
      <c r="M767" s="8" t="s">
        <v>782</v>
      </c>
      <c r="N767" s="8" t="s">
        <v>786</v>
      </c>
      <c r="O767" s="43">
        <v>43333</v>
      </c>
      <c r="P767" s="8">
        <f t="shared" si="23"/>
        <v>7</v>
      </c>
      <c r="Q767" s="14"/>
    </row>
    <row r="768" spans="1:17" hidden="1">
      <c r="A768" s="6">
        <v>765</v>
      </c>
      <c r="B768" s="12" t="str">
        <f t="shared" si="22"/>
        <v>07-0162-3194-6210-2000-0000-0011m1630s2612</v>
      </c>
      <c r="C768" s="12" t="s">
        <v>3133</v>
      </c>
      <c r="D768" s="16" t="s">
        <v>3134</v>
      </c>
      <c r="E768" s="9" t="s">
        <v>3135</v>
      </c>
      <c r="F768" s="16" t="s">
        <v>27</v>
      </c>
      <c r="G768" s="10">
        <v>43438</v>
      </c>
      <c r="H768" s="13">
        <v>77.760000000000005</v>
      </c>
      <c r="I768" s="8" t="s">
        <v>15</v>
      </c>
      <c r="J768" s="8" t="s">
        <v>13</v>
      </c>
      <c r="K768" s="8" t="s">
        <v>780</v>
      </c>
      <c r="L768" s="8" t="s">
        <v>801</v>
      </c>
      <c r="M768" s="8" t="s">
        <v>782</v>
      </c>
      <c r="N768" s="8" t="s">
        <v>786</v>
      </c>
      <c r="O768" s="43">
        <v>43438</v>
      </c>
      <c r="P768" s="8">
        <f t="shared" si="23"/>
        <v>6</v>
      </c>
      <c r="Q768" s="14"/>
    </row>
    <row r="769" spans="1:17" hidden="1">
      <c r="A769" s="6">
        <v>766</v>
      </c>
      <c r="B769" s="12" t="str">
        <f t="shared" si="22"/>
        <v>07-0185-5053-5310-2000-0000-0018f0850r5513</v>
      </c>
      <c r="C769" s="12" t="s">
        <v>3136</v>
      </c>
      <c r="D769" s="16" t="s">
        <v>3137</v>
      </c>
      <c r="E769" s="9" t="s">
        <v>3138</v>
      </c>
      <c r="F769" s="16" t="s">
        <v>475</v>
      </c>
      <c r="G769" s="10">
        <v>43227</v>
      </c>
      <c r="H769" s="13">
        <v>43.74</v>
      </c>
      <c r="I769" s="8" t="s">
        <v>15</v>
      </c>
      <c r="J769" s="8" t="s">
        <v>75</v>
      </c>
      <c r="K769" s="8" t="s">
        <v>780</v>
      </c>
      <c r="L769" s="8" t="s">
        <v>796</v>
      </c>
      <c r="M769" s="8" t="s">
        <v>792</v>
      </c>
      <c r="N769" s="8" t="s">
        <v>786</v>
      </c>
      <c r="O769" s="43">
        <v>43227</v>
      </c>
      <c r="P769" s="8">
        <f t="shared" si="23"/>
        <v>7</v>
      </c>
      <c r="Q769" s="14"/>
    </row>
    <row r="770" spans="1:17" hidden="1">
      <c r="A770" s="6">
        <v>767</v>
      </c>
      <c r="B770" s="12" t="str">
        <f t="shared" si="22"/>
        <v>07-0156-2259-0210-2000-0000-0019f2520x6012</v>
      </c>
      <c r="C770" s="12" t="s">
        <v>3139</v>
      </c>
      <c r="D770" s="16" t="s">
        <v>3140</v>
      </c>
      <c r="E770" s="9" t="s">
        <v>3141</v>
      </c>
      <c r="F770" s="16" t="s">
        <v>476</v>
      </c>
      <c r="G770" s="10">
        <v>43484</v>
      </c>
      <c r="H770" s="13">
        <v>79.2</v>
      </c>
      <c r="I770" s="8" t="s">
        <v>15</v>
      </c>
      <c r="J770" s="8" t="s">
        <v>13</v>
      </c>
      <c r="K770" s="8" t="s">
        <v>780</v>
      </c>
      <c r="L770" s="8" t="s">
        <v>801</v>
      </c>
      <c r="M770" s="8" t="s">
        <v>782</v>
      </c>
      <c r="N770" s="8" t="s">
        <v>786</v>
      </c>
      <c r="O770" s="43">
        <v>43484</v>
      </c>
      <c r="P770" s="8">
        <f t="shared" si="23"/>
        <v>6</v>
      </c>
      <c r="Q770" s="14"/>
    </row>
    <row r="771" spans="1:17" hidden="1">
      <c r="A771" s="6">
        <v>768</v>
      </c>
      <c r="B771" s="12" t="str">
        <f t="shared" si="22"/>
        <v>07-0146-0823-5310-2000-0000-0017c8400r6513</v>
      </c>
      <c r="C771" s="12" t="s">
        <v>3142</v>
      </c>
      <c r="D771" s="16" t="s">
        <v>3143</v>
      </c>
      <c r="E771" s="9" t="s">
        <v>3144</v>
      </c>
      <c r="F771" s="16" t="s">
        <v>476</v>
      </c>
      <c r="G771" s="10">
        <v>43549</v>
      </c>
      <c r="H771" s="13">
        <v>48.4</v>
      </c>
      <c r="I771" s="8" t="s">
        <v>15</v>
      </c>
      <c r="J771" s="8" t="s">
        <v>16</v>
      </c>
      <c r="K771" s="8" t="s">
        <v>780</v>
      </c>
      <c r="L771" s="8" t="s">
        <v>801</v>
      </c>
      <c r="M771" s="8" t="s">
        <v>785</v>
      </c>
      <c r="N771" s="8" t="s">
        <v>786</v>
      </c>
      <c r="O771" s="43">
        <v>43549</v>
      </c>
      <c r="P771" s="8">
        <f t="shared" si="23"/>
        <v>6</v>
      </c>
      <c r="Q771" s="14"/>
    </row>
    <row r="772" spans="1:17" hidden="1">
      <c r="A772" s="6">
        <v>769</v>
      </c>
      <c r="B772" s="12" t="str">
        <f t="shared" si="22"/>
        <v>07-0141-0208-6510-2000-0000-0010a2400w1615</v>
      </c>
      <c r="C772" s="12" t="s">
        <v>3145</v>
      </c>
      <c r="D772" s="16" t="s">
        <v>3146</v>
      </c>
      <c r="E772" s="9" t="s">
        <v>3147</v>
      </c>
      <c r="F772" s="16" t="s">
        <v>117</v>
      </c>
      <c r="G772" s="10">
        <v>43553</v>
      </c>
      <c r="H772" s="13">
        <v>75.349999999999994</v>
      </c>
      <c r="I772" s="8" t="s">
        <v>15</v>
      </c>
      <c r="J772" s="8" t="s">
        <v>16</v>
      </c>
      <c r="K772" s="8" t="s">
        <v>780</v>
      </c>
      <c r="L772" s="8" t="s">
        <v>801</v>
      </c>
      <c r="M772" s="8" t="s">
        <v>785</v>
      </c>
      <c r="N772" s="8" t="s">
        <v>786</v>
      </c>
      <c r="O772" s="43">
        <v>43553</v>
      </c>
      <c r="P772" s="8">
        <f t="shared" si="23"/>
        <v>6</v>
      </c>
      <c r="Q772" s="14"/>
    </row>
    <row r="773" spans="1:17" hidden="1">
      <c r="A773" s="6">
        <v>770</v>
      </c>
      <c r="B773" s="12" t="str">
        <f t="shared" ref="B773:B836" si="24">C773&amp;D773</f>
        <v>07-0141-0208-6410-2000-0000-0017a2400w1614</v>
      </c>
      <c r="C773" s="12" t="s">
        <v>3148</v>
      </c>
      <c r="D773" s="16" t="s">
        <v>3149</v>
      </c>
      <c r="E773" s="9" t="s">
        <v>3150</v>
      </c>
      <c r="F773" s="16" t="s">
        <v>117</v>
      </c>
      <c r="G773" s="10">
        <v>43553</v>
      </c>
      <c r="H773" s="13">
        <v>75.349999999999994</v>
      </c>
      <c r="I773" s="8" t="s">
        <v>15</v>
      </c>
      <c r="J773" s="8" t="s">
        <v>16</v>
      </c>
      <c r="K773" s="8" t="s">
        <v>780</v>
      </c>
      <c r="L773" s="8" t="s">
        <v>801</v>
      </c>
      <c r="M773" s="8" t="s">
        <v>785</v>
      </c>
      <c r="N773" s="8" t="s">
        <v>786</v>
      </c>
      <c r="O773" s="43">
        <v>43553</v>
      </c>
      <c r="P773" s="8">
        <f t="shared" si="23"/>
        <v>6</v>
      </c>
      <c r="Q773" s="14"/>
    </row>
    <row r="774" spans="1:17" hidden="1">
      <c r="A774" s="6">
        <v>771</v>
      </c>
      <c r="B774" s="12" t="str">
        <f t="shared" si="24"/>
        <v>07-0146-0817-6610-2000-0000-0016b8400v6616</v>
      </c>
      <c r="C774" s="12" t="s">
        <v>3151</v>
      </c>
      <c r="D774" s="16" t="s">
        <v>3152</v>
      </c>
      <c r="E774" s="9" t="s">
        <v>3153</v>
      </c>
      <c r="F774" s="16" t="s">
        <v>445</v>
      </c>
      <c r="G774" s="10">
        <v>43483</v>
      </c>
      <c r="H774" s="13">
        <v>73.44</v>
      </c>
      <c r="I774" s="8" t="s">
        <v>15</v>
      </c>
      <c r="J774" s="8" t="s">
        <v>16</v>
      </c>
      <c r="K774" s="8" t="s">
        <v>780</v>
      </c>
      <c r="L774" s="8" t="s">
        <v>801</v>
      </c>
      <c r="M774" s="8" t="s">
        <v>785</v>
      </c>
      <c r="N774" s="8" t="s">
        <v>786</v>
      </c>
      <c r="O774" s="43">
        <v>43483</v>
      </c>
      <c r="P774" s="8">
        <f t="shared" ref="P774:P837" si="25">DATEDIF(O774,$B$1,"Y")</f>
        <v>6</v>
      </c>
      <c r="Q774" s="14"/>
    </row>
    <row r="775" spans="1:17" hidden="1">
      <c r="A775" s="6">
        <v>772</v>
      </c>
      <c r="B775" s="12" t="str">
        <f t="shared" si="24"/>
        <v>07-0146-0817-0510-2000-0000-0017b8400v6015</v>
      </c>
      <c r="C775" s="12" t="s">
        <v>3154</v>
      </c>
      <c r="D775" s="16" t="s">
        <v>3155</v>
      </c>
      <c r="E775" s="9" t="s">
        <v>3156</v>
      </c>
      <c r="F775" s="16" t="s">
        <v>46</v>
      </c>
      <c r="G775" s="10">
        <v>43523</v>
      </c>
      <c r="H775" s="13">
        <v>52.8</v>
      </c>
      <c r="I775" s="8" t="s">
        <v>15</v>
      </c>
      <c r="J775" s="8" t="s">
        <v>16</v>
      </c>
      <c r="K775" s="8" t="s">
        <v>780</v>
      </c>
      <c r="L775" s="8" t="s">
        <v>801</v>
      </c>
      <c r="M775" s="8" t="s">
        <v>785</v>
      </c>
      <c r="N775" s="8" t="s">
        <v>786</v>
      </c>
      <c r="O775" s="43">
        <v>43523</v>
      </c>
      <c r="P775" s="8">
        <f t="shared" si="25"/>
        <v>6</v>
      </c>
      <c r="Q775" s="14"/>
    </row>
    <row r="776" spans="1:17" hidden="1">
      <c r="A776" s="6">
        <v>773</v>
      </c>
      <c r="B776" s="12" t="str">
        <f t="shared" si="24"/>
        <v>07-0146-0945-3910-2000-0000-0010e9400t6319</v>
      </c>
      <c r="C776" s="12" t="s">
        <v>3157</v>
      </c>
      <c r="D776" s="16" t="s">
        <v>3158</v>
      </c>
      <c r="E776" s="9" t="s">
        <v>3159</v>
      </c>
      <c r="F776" s="16" t="s">
        <v>477</v>
      </c>
      <c r="G776" s="10">
        <v>43523</v>
      </c>
      <c r="H776" s="13">
        <v>74.8</v>
      </c>
      <c r="I776" s="8" t="s">
        <v>15</v>
      </c>
      <c r="J776" s="8" t="s">
        <v>16</v>
      </c>
      <c r="K776" s="8" t="s">
        <v>780</v>
      </c>
      <c r="L776" s="8" t="s">
        <v>801</v>
      </c>
      <c r="M776" s="8" t="s">
        <v>785</v>
      </c>
      <c r="N776" s="8" t="s">
        <v>786</v>
      </c>
      <c r="O776" s="43">
        <v>43523</v>
      </c>
      <c r="P776" s="8">
        <f t="shared" si="25"/>
        <v>6</v>
      </c>
      <c r="Q776" s="14"/>
    </row>
    <row r="777" spans="1:17" hidden="1">
      <c r="A777" s="6">
        <v>774</v>
      </c>
      <c r="B777" s="12" t="str">
        <f t="shared" si="24"/>
        <v>07-0156-2254-0910-2000-0000-0015</v>
      </c>
      <c r="C777" s="12" t="s">
        <v>3160</v>
      </c>
      <c r="D777" s="16"/>
      <c r="E777" s="9" t="s">
        <v>3161</v>
      </c>
      <c r="F777" s="16" t="s">
        <v>478</v>
      </c>
      <c r="G777" s="10">
        <v>43483</v>
      </c>
      <c r="H777" s="13">
        <v>51.7</v>
      </c>
      <c r="I777" s="8" t="s">
        <v>15</v>
      </c>
      <c r="J777" s="8" t="s">
        <v>13</v>
      </c>
      <c r="K777" s="8" t="s">
        <v>780</v>
      </c>
      <c r="L777" s="8" t="s">
        <v>801</v>
      </c>
      <c r="M777" s="8" t="s">
        <v>782</v>
      </c>
      <c r="N777" s="8" t="s">
        <v>786</v>
      </c>
      <c r="O777" s="43">
        <v>43483</v>
      </c>
      <c r="P777" s="8">
        <f t="shared" si="25"/>
        <v>6</v>
      </c>
      <c r="Q777" s="14"/>
    </row>
    <row r="778" spans="1:17" hidden="1">
      <c r="A778" s="6">
        <v>775</v>
      </c>
      <c r="B778" s="12" t="str">
        <f t="shared" si="24"/>
        <v>07-0146-0816-4010-2000-0000-0017b8400u6410</v>
      </c>
      <c r="C778" s="12" t="s">
        <v>3162</v>
      </c>
      <c r="D778" s="16" t="s">
        <v>3163</v>
      </c>
      <c r="E778" s="9" t="s">
        <v>3164</v>
      </c>
      <c r="F778" s="16" t="s">
        <v>479</v>
      </c>
      <c r="G778" s="10">
        <v>43445</v>
      </c>
      <c r="H778" s="13">
        <v>66</v>
      </c>
      <c r="I778" s="8" t="s">
        <v>15</v>
      </c>
      <c r="J778" s="8" t="s">
        <v>16</v>
      </c>
      <c r="K778" s="8" t="s">
        <v>780</v>
      </c>
      <c r="L778" s="8" t="s">
        <v>801</v>
      </c>
      <c r="M778" s="8" t="s">
        <v>785</v>
      </c>
      <c r="N778" s="8" t="s">
        <v>786</v>
      </c>
      <c r="O778" s="43">
        <v>43445</v>
      </c>
      <c r="P778" s="8">
        <f t="shared" si="25"/>
        <v>6</v>
      </c>
      <c r="Q778" s="14"/>
    </row>
    <row r="779" spans="1:17" hidden="1">
      <c r="A779" s="6">
        <v>776</v>
      </c>
      <c r="B779" s="12" t="str">
        <f t="shared" si="24"/>
        <v>07-0146-0816-3410-2000-0000-0018b8400u6314</v>
      </c>
      <c r="C779" s="12" t="s">
        <v>3165</v>
      </c>
      <c r="D779" s="16" t="s">
        <v>3166</v>
      </c>
      <c r="E779" s="9" t="s">
        <v>3167</v>
      </c>
      <c r="F779" s="16" t="s">
        <v>479</v>
      </c>
      <c r="G779" s="10">
        <v>43445</v>
      </c>
      <c r="H779" s="13">
        <v>61.6</v>
      </c>
      <c r="I779" s="8" t="s">
        <v>15</v>
      </c>
      <c r="J779" s="8" t="s">
        <v>16</v>
      </c>
      <c r="K779" s="8" t="s">
        <v>780</v>
      </c>
      <c r="L779" s="8" t="s">
        <v>801</v>
      </c>
      <c r="M779" s="8" t="s">
        <v>785</v>
      </c>
      <c r="N779" s="8" t="s">
        <v>786</v>
      </c>
      <c r="O779" s="43">
        <v>43445</v>
      </c>
      <c r="P779" s="8">
        <f t="shared" si="25"/>
        <v>6</v>
      </c>
      <c r="Q779" s="14"/>
    </row>
    <row r="780" spans="1:17" hidden="1">
      <c r="A780" s="6">
        <v>777</v>
      </c>
      <c r="B780" s="12" t="str">
        <f t="shared" si="24"/>
        <v>07-0156-2258-4410-2000-0000-0010f2520w6414</v>
      </c>
      <c r="C780" s="12" t="s">
        <v>3168</v>
      </c>
      <c r="D780" s="16" t="s">
        <v>3169</v>
      </c>
      <c r="E780" s="9" t="s">
        <v>3170</v>
      </c>
      <c r="F780" s="16" t="s">
        <v>3171</v>
      </c>
      <c r="G780" s="10">
        <v>43550</v>
      </c>
      <c r="H780" s="13">
        <v>89.1</v>
      </c>
      <c r="I780" s="8" t="s">
        <v>15</v>
      </c>
      <c r="J780" s="8" t="s">
        <v>13</v>
      </c>
      <c r="K780" s="8" t="s">
        <v>780</v>
      </c>
      <c r="L780" s="8" t="s">
        <v>801</v>
      </c>
      <c r="M780" s="8" t="s">
        <v>782</v>
      </c>
      <c r="N780" s="8" t="s">
        <v>786</v>
      </c>
      <c r="O780" s="43">
        <v>43550</v>
      </c>
      <c r="P780" s="8">
        <f t="shared" si="25"/>
        <v>6</v>
      </c>
      <c r="Q780" s="14"/>
    </row>
    <row r="781" spans="1:17" hidden="1">
      <c r="A781" s="6">
        <v>778</v>
      </c>
      <c r="B781" s="12" t="str">
        <f t="shared" si="24"/>
        <v>07-0146-0823-4010-2000-0000-0017c8400r6410</v>
      </c>
      <c r="C781" s="12" t="s">
        <v>3172</v>
      </c>
      <c r="D781" s="16" t="s">
        <v>3173</v>
      </c>
      <c r="E781" s="9" t="s">
        <v>3174</v>
      </c>
      <c r="F781" s="16" t="s">
        <v>356</v>
      </c>
      <c r="G781" s="10">
        <v>43525</v>
      </c>
      <c r="H781" s="13">
        <v>77</v>
      </c>
      <c r="I781" s="8" t="s">
        <v>15</v>
      </c>
      <c r="J781" s="8" t="s">
        <v>16</v>
      </c>
      <c r="K781" s="8" t="s">
        <v>780</v>
      </c>
      <c r="L781" s="8" t="s">
        <v>801</v>
      </c>
      <c r="M781" s="8" t="s">
        <v>785</v>
      </c>
      <c r="N781" s="8" t="s">
        <v>786</v>
      </c>
      <c r="O781" s="43">
        <v>43525</v>
      </c>
      <c r="P781" s="8">
        <f t="shared" si="25"/>
        <v>6</v>
      </c>
      <c r="Q781" s="14"/>
    </row>
    <row r="782" spans="1:17" hidden="1">
      <c r="A782" s="6">
        <v>779</v>
      </c>
      <c r="B782" s="12" t="str">
        <f t="shared" si="24"/>
        <v>07-0146-0819-6410-2000-0000-0018b8400x6614</v>
      </c>
      <c r="C782" s="12" t="s">
        <v>3175</v>
      </c>
      <c r="D782" s="16" t="s">
        <v>3176</v>
      </c>
      <c r="E782" s="9" t="s">
        <v>3177</v>
      </c>
      <c r="F782" s="16" t="s">
        <v>480</v>
      </c>
      <c r="G782" s="10">
        <v>43420</v>
      </c>
      <c r="H782" s="13">
        <v>12.15</v>
      </c>
      <c r="I782" s="8" t="s">
        <v>15</v>
      </c>
      <c r="J782" s="8" t="s">
        <v>16</v>
      </c>
      <c r="K782" s="8" t="s">
        <v>780</v>
      </c>
      <c r="L782" s="8" t="s">
        <v>801</v>
      </c>
      <c r="M782" s="8" t="s">
        <v>785</v>
      </c>
      <c r="N782" s="8" t="s">
        <v>786</v>
      </c>
      <c r="O782" s="43">
        <v>43420</v>
      </c>
      <c r="P782" s="8">
        <f t="shared" si="25"/>
        <v>6</v>
      </c>
      <c r="Q782" s="14"/>
    </row>
    <row r="783" spans="1:17" hidden="1">
      <c r="A783" s="6">
        <v>780</v>
      </c>
      <c r="B783" s="12" t="str">
        <f t="shared" si="24"/>
        <v/>
      </c>
      <c r="C783" s="12"/>
      <c r="D783" s="16"/>
      <c r="E783" s="9" t="s">
        <v>3178</v>
      </c>
      <c r="F783" s="16" t="s">
        <v>219</v>
      </c>
      <c r="G783" s="10">
        <v>43273</v>
      </c>
      <c r="H783" s="13">
        <v>7.56</v>
      </c>
      <c r="I783" s="8" t="s">
        <v>15</v>
      </c>
      <c r="J783" s="8" t="s">
        <v>16</v>
      </c>
      <c r="K783" s="8">
        <v>0</v>
      </c>
      <c r="L783" s="8" t="s">
        <v>803</v>
      </c>
      <c r="M783" s="8" t="s">
        <v>785</v>
      </c>
      <c r="N783" s="8" t="s">
        <v>786</v>
      </c>
      <c r="O783" s="43">
        <v>43273</v>
      </c>
      <c r="P783" s="8">
        <f t="shared" si="25"/>
        <v>7</v>
      </c>
      <c r="Q783" s="14"/>
    </row>
    <row r="784" spans="1:17" hidden="1">
      <c r="A784" s="6">
        <v>781</v>
      </c>
      <c r="B784" s="12" t="str">
        <f t="shared" si="24"/>
        <v/>
      </c>
      <c r="C784" s="12"/>
      <c r="D784" s="16"/>
      <c r="E784" s="9" t="s">
        <v>3179</v>
      </c>
      <c r="F784" s="16" t="s">
        <v>219</v>
      </c>
      <c r="G784" s="10">
        <v>43273</v>
      </c>
      <c r="H784" s="13">
        <v>4.05</v>
      </c>
      <c r="I784" s="8" t="s">
        <v>15</v>
      </c>
      <c r="J784" s="8" t="s">
        <v>16</v>
      </c>
      <c r="K784" s="8">
        <v>0</v>
      </c>
      <c r="L784" s="8" t="s">
        <v>803</v>
      </c>
      <c r="M784" s="8" t="s">
        <v>785</v>
      </c>
      <c r="N784" s="8" t="s">
        <v>786</v>
      </c>
      <c r="O784" s="43">
        <v>43273</v>
      </c>
      <c r="P784" s="8">
        <f t="shared" si="25"/>
        <v>7</v>
      </c>
      <c r="Q784" s="14"/>
    </row>
    <row r="785" spans="1:17" hidden="1">
      <c r="A785" s="6">
        <v>782</v>
      </c>
      <c r="B785" s="12" t="str">
        <f t="shared" si="24"/>
        <v/>
      </c>
      <c r="C785" s="12"/>
      <c r="D785" s="16"/>
      <c r="E785" s="9" t="s">
        <v>3180</v>
      </c>
      <c r="F785" s="16" t="s">
        <v>219</v>
      </c>
      <c r="G785" s="10">
        <v>43273</v>
      </c>
      <c r="H785" s="13">
        <v>4.32</v>
      </c>
      <c r="I785" s="8" t="s">
        <v>15</v>
      </c>
      <c r="J785" s="8" t="s">
        <v>16</v>
      </c>
      <c r="K785" s="8">
        <v>0</v>
      </c>
      <c r="L785" s="8" t="s">
        <v>803</v>
      </c>
      <c r="M785" s="8" t="s">
        <v>785</v>
      </c>
      <c r="N785" s="8" t="s">
        <v>786</v>
      </c>
      <c r="O785" s="43">
        <v>43273</v>
      </c>
      <c r="P785" s="8">
        <f t="shared" si="25"/>
        <v>7</v>
      </c>
      <c r="Q785" s="14"/>
    </row>
    <row r="786" spans="1:17" hidden="1">
      <c r="A786" s="6">
        <v>783</v>
      </c>
      <c r="B786" s="12" t="str">
        <f t="shared" si="24"/>
        <v/>
      </c>
      <c r="C786" s="12"/>
      <c r="D786" s="16"/>
      <c r="E786" s="9" t="s">
        <v>3181</v>
      </c>
      <c r="F786" s="16" t="s">
        <v>219</v>
      </c>
      <c r="G786" s="10">
        <v>43274</v>
      </c>
      <c r="H786" s="13">
        <v>9.7200000000000006</v>
      </c>
      <c r="I786" s="8" t="s">
        <v>15</v>
      </c>
      <c r="J786" s="8" t="s">
        <v>16</v>
      </c>
      <c r="K786" s="8">
        <v>0</v>
      </c>
      <c r="L786" s="8" t="s">
        <v>803</v>
      </c>
      <c r="M786" s="8" t="s">
        <v>785</v>
      </c>
      <c r="N786" s="8" t="s">
        <v>786</v>
      </c>
      <c r="O786" s="43">
        <v>43274</v>
      </c>
      <c r="P786" s="8">
        <f t="shared" si="25"/>
        <v>7</v>
      </c>
      <c r="Q786" s="14"/>
    </row>
    <row r="787" spans="1:17" hidden="1">
      <c r="A787" s="6">
        <v>784</v>
      </c>
      <c r="B787" s="12" t="str">
        <f t="shared" si="24"/>
        <v>07-0140-8287-9810-2000-0000-0012k2480v0918</v>
      </c>
      <c r="C787" s="12" t="s">
        <v>3182</v>
      </c>
      <c r="D787" s="16" t="s">
        <v>3183</v>
      </c>
      <c r="E787" s="9" t="s">
        <v>3184</v>
      </c>
      <c r="F787" s="16" t="s">
        <v>219</v>
      </c>
      <c r="G787" s="10">
        <v>43273</v>
      </c>
      <c r="H787" s="13">
        <v>15.12</v>
      </c>
      <c r="I787" s="8" t="s">
        <v>15</v>
      </c>
      <c r="J787" s="8" t="s">
        <v>16</v>
      </c>
      <c r="K787" s="8" t="s">
        <v>780</v>
      </c>
      <c r="L787" s="8" t="s">
        <v>796</v>
      </c>
      <c r="M787" s="8" t="s">
        <v>785</v>
      </c>
      <c r="N787" s="8" t="s">
        <v>786</v>
      </c>
      <c r="O787" s="43">
        <v>43273</v>
      </c>
      <c r="P787" s="8">
        <f t="shared" si="25"/>
        <v>7</v>
      </c>
      <c r="Q787" s="14"/>
    </row>
    <row r="788" spans="1:17" hidden="1">
      <c r="A788" s="6">
        <v>785</v>
      </c>
      <c r="B788" s="12" t="str">
        <f t="shared" si="24"/>
        <v>07-0130-5097-8110-2000-0000-0019m0350v0811</v>
      </c>
      <c r="C788" s="12" t="s">
        <v>3185</v>
      </c>
      <c r="D788" s="16" t="s">
        <v>3186</v>
      </c>
      <c r="E788" s="9" t="s">
        <v>3187</v>
      </c>
      <c r="F788" s="16" t="s">
        <v>382</v>
      </c>
      <c r="G788" s="10">
        <v>43448</v>
      </c>
      <c r="H788" s="13">
        <v>77</v>
      </c>
      <c r="I788" s="8" t="s">
        <v>15</v>
      </c>
      <c r="J788" s="8" t="s">
        <v>16</v>
      </c>
      <c r="K788" s="8" t="s">
        <v>780</v>
      </c>
      <c r="L788" s="8" t="s">
        <v>801</v>
      </c>
      <c r="M788" s="8" t="s">
        <v>785</v>
      </c>
      <c r="N788" s="8" t="s">
        <v>786</v>
      </c>
      <c r="O788" s="43">
        <v>43448</v>
      </c>
      <c r="P788" s="8">
        <f t="shared" si="25"/>
        <v>6</v>
      </c>
      <c r="Q788" s="14"/>
    </row>
    <row r="789" spans="1:17" hidden="1">
      <c r="A789" s="6">
        <v>786</v>
      </c>
      <c r="B789" s="12" t="str">
        <f t="shared" si="24"/>
        <v>07-0146-0818-7910-2000-0000-0015b8400w6719</v>
      </c>
      <c r="C789" s="12" t="s">
        <v>3188</v>
      </c>
      <c r="D789" s="16" t="s">
        <v>3189</v>
      </c>
      <c r="E789" s="9" t="s">
        <v>3190</v>
      </c>
      <c r="F789" s="16" t="s">
        <v>481</v>
      </c>
      <c r="G789" s="10">
        <v>43580</v>
      </c>
      <c r="H789" s="13">
        <v>52.8</v>
      </c>
      <c r="I789" s="8" t="s">
        <v>15</v>
      </c>
      <c r="J789" s="8" t="s">
        <v>16</v>
      </c>
      <c r="K789" s="8" t="s">
        <v>780</v>
      </c>
      <c r="L789" s="8" t="s">
        <v>801</v>
      </c>
      <c r="M789" s="8" t="s">
        <v>785</v>
      </c>
      <c r="N789" s="8" t="s">
        <v>786</v>
      </c>
      <c r="O789" s="43">
        <v>43580</v>
      </c>
      <c r="P789" s="8">
        <f t="shared" si="25"/>
        <v>6</v>
      </c>
      <c r="Q789" s="14"/>
    </row>
    <row r="790" spans="1:17" hidden="1">
      <c r="A790" s="6">
        <v>787</v>
      </c>
      <c r="B790" s="12" t="str">
        <f t="shared" si="24"/>
        <v>07-0146-0829-6310-2000-0000-0012c8400x6613</v>
      </c>
      <c r="C790" s="12" t="s">
        <v>3191</v>
      </c>
      <c r="D790" s="16" t="s">
        <v>3192</v>
      </c>
      <c r="E790" s="9" t="s">
        <v>3193</v>
      </c>
      <c r="F790" s="16" t="s">
        <v>481</v>
      </c>
      <c r="G790" s="10">
        <v>43517</v>
      </c>
      <c r="H790" s="13">
        <v>70.400000000000006</v>
      </c>
      <c r="I790" s="8" t="s">
        <v>15</v>
      </c>
      <c r="J790" s="8" t="s">
        <v>16</v>
      </c>
      <c r="K790" s="8" t="s">
        <v>780</v>
      </c>
      <c r="L790" s="8" t="s">
        <v>801</v>
      </c>
      <c r="M790" s="8" t="s">
        <v>785</v>
      </c>
      <c r="N790" s="8" t="s">
        <v>786</v>
      </c>
      <c r="O790" s="43">
        <v>43517</v>
      </c>
      <c r="P790" s="8">
        <f t="shared" si="25"/>
        <v>6</v>
      </c>
      <c r="Q790" s="14"/>
    </row>
    <row r="791" spans="1:17" hidden="1">
      <c r="A791" s="6">
        <v>788</v>
      </c>
      <c r="B791" s="12" t="str">
        <f t="shared" si="24"/>
        <v>07-0146-0829-6210-2000-0000-0019c8400x6612</v>
      </c>
      <c r="C791" s="12" t="s">
        <v>3194</v>
      </c>
      <c r="D791" s="16" t="s">
        <v>3195</v>
      </c>
      <c r="E791" s="9" t="s">
        <v>3196</v>
      </c>
      <c r="F791" s="16" t="s">
        <v>481</v>
      </c>
      <c r="G791" s="10">
        <v>43525</v>
      </c>
      <c r="H791" s="13">
        <v>61.6</v>
      </c>
      <c r="I791" s="8" t="s">
        <v>15</v>
      </c>
      <c r="J791" s="8" t="s">
        <v>16</v>
      </c>
      <c r="K791" s="8" t="s">
        <v>780</v>
      </c>
      <c r="L791" s="8" t="s">
        <v>801</v>
      </c>
      <c r="M791" s="8" t="s">
        <v>785</v>
      </c>
      <c r="N791" s="8" t="s">
        <v>786</v>
      </c>
      <c r="O791" s="43">
        <v>43525</v>
      </c>
      <c r="P791" s="8">
        <f t="shared" si="25"/>
        <v>6</v>
      </c>
      <c r="Q791" s="14"/>
    </row>
    <row r="792" spans="1:17" hidden="1">
      <c r="A792" s="6">
        <v>789</v>
      </c>
      <c r="B792" s="12" t="str">
        <f t="shared" si="24"/>
        <v>07-0130-5088-4410-2000-0000-0016k0350w0414</v>
      </c>
      <c r="C792" s="12" t="s">
        <v>3197</v>
      </c>
      <c r="D792" s="16" t="s">
        <v>3198</v>
      </c>
      <c r="E792" s="9" t="s">
        <v>3199</v>
      </c>
      <c r="F792" s="16" t="s">
        <v>482</v>
      </c>
      <c r="G792" s="10">
        <v>43442</v>
      </c>
      <c r="H792" s="13">
        <v>87.48</v>
      </c>
      <c r="I792" s="8" t="s">
        <v>15</v>
      </c>
      <c r="J792" s="8" t="s">
        <v>16</v>
      </c>
      <c r="K792" s="8" t="s">
        <v>780</v>
      </c>
      <c r="L792" s="8" t="s">
        <v>796</v>
      </c>
      <c r="M792" s="8" t="s">
        <v>785</v>
      </c>
      <c r="N792" s="8" t="s">
        <v>786</v>
      </c>
      <c r="O792" s="43">
        <v>43442</v>
      </c>
      <c r="P792" s="8">
        <f t="shared" si="25"/>
        <v>6</v>
      </c>
      <c r="Q792" s="14"/>
    </row>
    <row r="793" spans="1:17" hidden="1">
      <c r="A793" s="6">
        <v>790</v>
      </c>
      <c r="B793" s="12" t="str">
        <f t="shared" si="24"/>
        <v>07-0158-9311-9610-2000-0000-0018b3590p8916</v>
      </c>
      <c r="C793" s="12" t="s">
        <v>3200</v>
      </c>
      <c r="D793" s="16" t="s">
        <v>3201</v>
      </c>
      <c r="E793" s="9" t="s">
        <v>3202</v>
      </c>
      <c r="F793" s="16" t="s">
        <v>3203</v>
      </c>
      <c r="G793" s="10">
        <v>43614</v>
      </c>
      <c r="H793" s="13">
        <v>89.1</v>
      </c>
      <c r="I793" s="8" t="s">
        <v>15</v>
      </c>
      <c r="J793" s="8" t="s">
        <v>13</v>
      </c>
      <c r="K793" s="8" t="s">
        <v>780</v>
      </c>
      <c r="L793" s="8" t="s">
        <v>801</v>
      </c>
      <c r="M793" s="8" t="s">
        <v>782</v>
      </c>
      <c r="N793" s="8" t="s">
        <v>786</v>
      </c>
      <c r="O793" s="43">
        <v>43614</v>
      </c>
      <c r="P793" s="8">
        <f t="shared" si="25"/>
        <v>6</v>
      </c>
      <c r="Q793" s="14"/>
    </row>
    <row r="794" spans="1:17" hidden="1">
      <c r="A794" s="6">
        <v>791</v>
      </c>
      <c r="B794" s="12" t="str">
        <f t="shared" si="24"/>
        <v>07-0146-0817-0810-2000-0000-0016b8400v6018</v>
      </c>
      <c r="C794" s="12" t="s">
        <v>3204</v>
      </c>
      <c r="D794" s="16" t="s">
        <v>3205</v>
      </c>
      <c r="E794" s="9" t="s">
        <v>3206</v>
      </c>
      <c r="F794" s="16" t="s">
        <v>747</v>
      </c>
      <c r="G794" s="10">
        <v>43523</v>
      </c>
      <c r="H794" s="13">
        <v>88</v>
      </c>
      <c r="I794" s="8" t="s">
        <v>15</v>
      </c>
      <c r="J794" s="8" t="s">
        <v>16</v>
      </c>
      <c r="K794" s="8" t="s">
        <v>780</v>
      </c>
      <c r="L794" s="8" t="s">
        <v>801</v>
      </c>
      <c r="M794" s="8" t="s">
        <v>785</v>
      </c>
      <c r="N794" s="8" t="s">
        <v>786</v>
      </c>
      <c r="O794" s="43">
        <v>43523</v>
      </c>
      <c r="P794" s="8">
        <f t="shared" si="25"/>
        <v>6</v>
      </c>
      <c r="Q794" s="14"/>
    </row>
    <row r="795" spans="1:17" hidden="1">
      <c r="A795" s="6">
        <v>792</v>
      </c>
      <c r="B795" s="12" t="str">
        <f t="shared" si="24"/>
        <v>07-0146-0817-0710-2000-0000-0013b8400v6017</v>
      </c>
      <c r="C795" s="12" t="s">
        <v>3207</v>
      </c>
      <c r="D795" s="16" t="s">
        <v>3208</v>
      </c>
      <c r="E795" s="9" t="s">
        <v>3209</v>
      </c>
      <c r="F795" s="16" t="s">
        <v>483</v>
      </c>
      <c r="G795" s="10">
        <v>43523</v>
      </c>
      <c r="H795" s="13">
        <v>26.4</v>
      </c>
      <c r="I795" s="8" t="s">
        <v>15</v>
      </c>
      <c r="J795" s="8" t="s">
        <v>16</v>
      </c>
      <c r="K795" s="8" t="s">
        <v>780</v>
      </c>
      <c r="L795" s="8" t="s">
        <v>801</v>
      </c>
      <c r="M795" s="8" t="s">
        <v>785</v>
      </c>
      <c r="N795" s="8" t="s">
        <v>786</v>
      </c>
      <c r="O795" s="43">
        <v>43523</v>
      </c>
      <c r="P795" s="8">
        <f t="shared" si="25"/>
        <v>6</v>
      </c>
      <c r="Q795" s="14"/>
    </row>
    <row r="796" spans="1:17" hidden="1">
      <c r="A796" s="6">
        <v>793</v>
      </c>
      <c r="B796" s="12" t="str">
        <f t="shared" si="24"/>
        <v>07-0167-8222-4810-2000-0000-0015c2680q7418</v>
      </c>
      <c r="C796" s="12" t="s">
        <v>3210</v>
      </c>
      <c r="D796" s="16" t="s">
        <v>3211</v>
      </c>
      <c r="E796" s="9" t="s">
        <v>3212</v>
      </c>
      <c r="F796" s="16" t="s">
        <v>484</v>
      </c>
      <c r="G796" s="10">
        <v>43307</v>
      </c>
      <c r="H796" s="13">
        <v>68.040000000000006</v>
      </c>
      <c r="I796" s="8" t="s">
        <v>15</v>
      </c>
      <c r="J796" s="8" t="s">
        <v>13</v>
      </c>
      <c r="K796" s="8" t="s">
        <v>780</v>
      </c>
      <c r="L796" s="8" t="s">
        <v>796</v>
      </c>
      <c r="M796" s="8" t="s">
        <v>782</v>
      </c>
      <c r="N796" s="8" t="s">
        <v>786</v>
      </c>
      <c r="O796" s="43">
        <v>43307</v>
      </c>
      <c r="P796" s="8">
        <f t="shared" si="25"/>
        <v>7</v>
      </c>
      <c r="Q796" s="14"/>
    </row>
    <row r="797" spans="1:17" hidden="1">
      <c r="A797" s="6">
        <v>794</v>
      </c>
      <c r="B797" s="12" t="str">
        <f t="shared" si="24"/>
        <v>07-0158-9294-2110-2000-0000-0014</v>
      </c>
      <c r="C797" s="12" t="s">
        <v>3213</v>
      </c>
      <c r="D797" s="16"/>
      <c r="E797" s="9" t="s">
        <v>3214</v>
      </c>
      <c r="F797" s="16" t="s">
        <v>473</v>
      </c>
      <c r="G797" s="10">
        <v>43378</v>
      </c>
      <c r="H797" s="13">
        <v>87.48</v>
      </c>
      <c r="I797" s="8" t="s">
        <v>15</v>
      </c>
      <c r="J797" s="8" t="s">
        <v>13</v>
      </c>
      <c r="K797" s="8" t="s">
        <v>780</v>
      </c>
      <c r="L797" s="8" t="s">
        <v>796</v>
      </c>
      <c r="M797" s="8" t="s">
        <v>782</v>
      </c>
      <c r="N797" s="8" t="s">
        <v>786</v>
      </c>
      <c r="O797" s="43">
        <v>43378</v>
      </c>
      <c r="P797" s="8">
        <f t="shared" si="25"/>
        <v>6</v>
      </c>
      <c r="Q797" s="14"/>
    </row>
    <row r="798" spans="1:17" hidden="1">
      <c r="A798" s="6">
        <v>795</v>
      </c>
      <c r="B798" s="12" t="str">
        <f t="shared" si="24"/>
        <v>07-0167-8190-4110-2000-0000-0010m1680n7411</v>
      </c>
      <c r="C798" s="12" t="s">
        <v>3215</v>
      </c>
      <c r="D798" s="16" t="s">
        <v>3216</v>
      </c>
      <c r="E798" s="9" t="s">
        <v>3217</v>
      </c>
      <c r="F798" s="16" t="s">
        <v>485</v>
      </c>
      <c r="G798" s="10">
        <v>43447</v>
      </c>
      <c r="H798" s="13">
        <v>61.6</v>
      </c>
      <c r="I798" s="8" t="s">
        <v>15</v>
      </c>
      <c r="J798" s="8" t="s">
        <v>13</v>
      </c>
      <c r="K798" s="8" t="s">
        <v>780</v>
      </c>
      <c r="L798" s="8" t="s">
        <v>801</v>
      </c>
      <c r="M798" s="8" t="s">
        <v>782</v>
      </c>
      <c r="N798" s="8" t="s">
        <v>786</v>
      </c>
      <c r="O798" s="43">
        <v>43447</v>
      </c>
      <c r="P798" s="8">
        <f t="shared" si="25"/>
        <v>6</v>
      </c>
      <c r="Q798" s="14"/>
    </row>
    <row r="799" spans="1:17" hidden="1">
      <c r="A799" s="6">
        <v>796</v>
      </c>
      <c r="B799" s="12" t="str">
        <f t="shared" si="24"/>
        <v>07-0171-1427-0610-2000-0000-0012c4710v1016</v>
      </c>
      <c r="C799" s="12" t="s">
        <v>3218</v>
      </c>
      <c r="D799" s="16" t="s">
        <v>3219</v>
      </c>
      <c r="E799" s="9" t="s">
        <v>3220</v>
      </c>
      <c r="F799" s="16" t="s">
        <v>486</v>
      </c>
      <c r="G799" s="10">
        <v>43374</v>
      </c>
      <c r="H799" s="13">
        <v>13.23</v>
      </c>
      <c r="I799" s="8" t="s">
        <v>15</v>
      </c>
      <c r="J799" s="8" t="s">
        <v>75</v>
      </c>
      <c r="K799" s="8" t="s">
        <v>780</v>
      </c>
      <c r="L799" s="8" t="s">
        <v>801</v>
      </c>
      <c r="M799" s="8" t="s">
        <v>792</v>
      </c>
      <c r="N799" s="8" t="s">
        <v>786</v>
      </c>
      <c r="O799" s="43">
        <v>43374</v>
      </c>
      <c r="P799" s="8">
        <f t="shared" si="25"/>
        <v>6</v>
      </c>
      <c r="Q799" s="14"/>
    </row>
    <row r="800" spans="1:17" hidden="1">
      <c r="A800" s="6">
        <v>797</v>
      </c>
      <c r="B800" s="12" t="str">
        <f t="shared" si="24"/>
        <v>07-0158-9318-3110-2000-0000-0010b3590w8311</v>
      </c>
      <c r="C800" s="12" t="s">
        <v>3221</v>
      </c>
      <c r="D800" s="16" t="s">
        <v>3222</v>
      </c>
      <c r="E800" s="9" t="s">
        <v>3223</v>
      </c>
      <c r="F800" s="16" t="s">
        <v>487</v>
      </c>
      <c r="G800" s="10">
        <v>43536</v>
      </c>
      <c r="H800" s="13">
        <v>38.5</v>
      </c>
      <c r="I800" s="8" t="s">
        <v>15</v>
      </c>
      <c r="J800" s="8" t="s">
        <v>13</v>
      </c>
      <c r="K800" s="8" t="s">
        <v>780</v>
      </c>
      <c r="L800" s="8" t="s">
        <v>801</v>
      </c>
      <c r="M800" s="8" t="s">
        <v>782</v>
      </c>
      <c r="N800" s="8" t="s">
        <v>786</v>
      </c>
      <c r="O800" s="43">
        <v>43536</v>
      </c>
      <c r="P800" s="8">
        <f t="shared" si="25"/>
        <v>6</v>
      </c>
      <c r="Q800" s="14"/>
    </row>
    <row r="801" spans="1:17" hidden="1">
      <c r="A801" s="6">
        <v>798</v>
      </c>
      <c r="B801" s="12" t="str">
        <f t="shared" si="24"/>
        <v>07-0185-5060-2710-2000-0000-0017g0850n5217</v>
      </c>
      <c r="C801" s="12" t="s">
        <v>3224</v>
      </c>
      <c r="D801" s="16" t="s">
        <v>3225</v>
      </c>
      <c r="E801" s="9" t="s">
        <v>3226</v>
      </c>
      <c r="F801" s="16" t="s">
        <v>488</v>
      </c>
      <c r="G801" s="10">
        <v>43536</v>
      </c>
      <c r="H801" s="13">
        <v>89.1</v>
      </c>
      <c r="I801" s="8" t="s">
        <v>15</v>
      </c>
      <c r="J801" s="8" t="s">
        <v>75</v>
      </c>
      <c r="K801" s="8" t="s">
        <v>780</v>
      </c>
      <c r="L801" s="8" t="s">
        <v>801</v>
      </c>
      <c r="M801" s="8" t="s">
        <v>792</v>
      </c>
      <c r="N801" s="8" t="s">
        <v>786</v>
      </c>
      <c r="O801" s="43">
        <v>43536</v>
      </c>
      <c r="P801" s="8">
        <f t="shared" si="25"/>
        <v>6</v>
      </c>
      <c r="Q801" s="14"/>
    </row>
    <row r="802" spans="1:17" hidden="1">
      <c r="A802" s="6">
        <v>799</v>
      </c>
      <c r="B802" s="12" t="str">
        <f t="shared" si="24"/>
        <v>07-0167-8192-5610-2000-0000-0014m1680q7516</v>
      </c>
      <c r="C802" s="12" t="s">
        <v>3227</v>
      </c>
      <c r="D802" s="16" t="s">
        <v>3228</v>
      </c>
      <c r="E802" s="9" t="s">
        <v>3229</v>
      </c>
      <c r="F802" s="16" t="s">
        <v>489</v>
      </c>
      <c r="G802" s="10">
        <v>43437</v>
      </c>
      <c r="H802" s="13">
        <v>21.175000000000001</v>
      </c>
      <c r="I802" s="8" t="s">
        <v>15</v>
      </c>
      <c r="J802" s="8" t="s">
        <v>13</v>
      </c>
      <c r="K802" s="8" t="s">
        <v>780</v>
      </c>
      <c r="L802" s="8" t="s">
        <v>801</v>
      </c>
      <c r="M802" s="8" t="s">
        <v>782</v>
      </c>
      <c r="N802" s="8" t="s">
        <v>786</v>
      </c>
      <c r="O802" s="43">
        <v>43437</v>
      </c>
      <c r="P802" s="8">
        <f t="shared" si="25"/>
        <v>6</v>
      </c>
      <c r="Q802" s="14"/>
    </row>
    <row r="803" spans="1:17" hidden="1">
      <c r="A803" s="6">
        <v>800</v>
      </c>
      <c r="B803" s="12" t="str">
        <f t="shared" si="24"/>
        <v>07-0171-1434-1310-2000-0000-0014d4710s1113</v>
      </c>
      <c r="C803" s="12" t="s">
        <v>3230</v>
      </c>
      <c r="D803" s="16" t="s">
        <v>3231</v>
      </c>
      <c r="E803" s="9" t="s">
        <v>3232</v>
      </c>
      <c r="F803" s="16" t="s">
        <v>490</v>
      </c>
      <c r="G803" s="10">
        <v>43440</v>
      </c>
      <c r="H803" s="13">
        <v>19.8</v>
      </c>
      <c r="I803" s="8" t="s">
        <v>15</v>
      </c>
      <c r="J803" s="8" t="s">
        <v>75</v>
      </c>
      <c r="K803" s="8" t="s">
        <v>780</v>
      </c>
      <c r="L803" s="8" t="s">
        <v>801</v>
      </c>
      <c r="M803" s="8" t="s">
        <v>792</v>
      </c>
      <c r="N803" s="8" t="s">
        <v>786</v>
      </c>
      <c r="O803" s="43">
        <v>43440</v>
      </c>
      <c r="P803" s="8">
        <f t="shared" si="25"/>
        <v>6</v>
      </c>
      <c r="Q803" s="14"/>
    </row>
    <row r="804" spans="1:17" hidden="1">
      <c r="A804" s="6">
        <v>801</v>
      </c>
      <c r="B804" s="12" t="str">
        <f t="shared" si="24"/>
        <v>07-0158-9316-7710-2000-0000-0014b3590u8717</v>
      </c>
      <c r="C804" s="12" t="s">
        <v>3233</v>
      </c>
      <c r="D804" s="16" t="s">
        <v>3234</v>
      </c>
      <c r="E804" s="9" t="s">
        <v>3235</v>
      </c>
      <c r="F804" s="16" t="s">
        <v>336</v>
      </c>
      <c r="G804" s="10">
        <v>43707</v>
      </c>
      <c r="H804" s="13">
        <v>79.2</v>
      </c>
      <c r="I804" s="8" t="s">
        <v>15</v>
      </c>
      <c r="J804" s="8" t="s">
        <v>13</v>
      </c>
      <c r="K804" s="8" t="s">
        <v>780</v>
      </c>
      <c r="L804" s="8" t="s">
        <v>801</v>
      </c>
      <c r="M804" s="8" t="s">
        <v>782</v>
      </c>
      <c r="N804" s="8" t="s">
        <v>786</v>
      </c>
      <c r="O804" s="43">
        <v>43707</v>
      </c>
      <c r="P804" s="8">
        <f t="shared" si="25"/>
        <v>6</v>
      </c>
      <c r="Q804" s="14"/>
    </row>
    <row r="805" spans="1:17" hidden="1">
      <c r="A805" s="6">
        <v>802</v>
      </c>
      <c r="B805" s="12" t="str">
        <f t="shared" si="24"/>
        <v>07-0185-5061-8610-2000-0000-0019g0850p5816</v>
      </c>
      <c r="C805" s="12" t="s">
        <v>3236</v>
      </c>
      <c r="D805" s="16" t="s">
        <v>3237</v>
      </c>
      <c r="E805" s="9" t="s">
        <v>3238</v>
      </c>
      <c r="F805" s="16" t="s">
        <v>491</v>
      </c>
      <c r="G805" s="10">
        <v>43528</v>
      </c>
      <c r="H805" s="13">
        <v>61.6</v>
      </c>
      <c r="I805" s="8" t="s">
        <v>15</v>
      </c>
      <c r="J805" s="8" t="s">
        <v>75</v>
      </c>
      <c r="K805" s="8" t="s">
        <v>780</v>
      </c>
      <c r="L805" s="8" t="s">
        <v>801</v>
      </c>
      <c r="M805" s="8" t="s">
        <v>792</v>
      </c>
      <c r="N805" s="8" t="s">
        <v>786</v>
      </c>
      <c r="O805" s="43">
        <v>43528</v>
      </c>
      <c r="P805" s="8">
        <f t="shared" si="25"/>
        <v>6</v>
      </c>
      <c r="Q805" s="14"/>
    </row>
    <row r="806" spans="1:17" hidden="1">
      <c r="A806" s="6">
        <v>803</v>
      </c>
      <c r="B806" s="12" t="str">
        <f t="shared" si="24"/>
        <v/>
      </c>
      <c r="C806" s="12"/>
      <c r="D806" s="16"/>
      <c r="E806" s="9" t="s">
        <v>3239</v>
      </c>
      <c r="F806" s="16" t="s">
        <v>492</v>
      </c>
      <c r="G806" s="10">
        <v>43552</v>
      </c>
      <c r="H806" s="13">
        <v>79.2</v>
      </c>
      <c r="I806" s="8" t="s">
        <v>15</v>
      </c>
      <c r="J806" s="8" t="s">
        <v>253</v>
      </c>
      <c r="K806" s="8">
        <v>0</v>
      </c>
      <c r="L806" s="8" t="s">
        <v>801</v>
      </c>
      <c r="M806" s="8" t="s">
        <v>798</v>
      </c>
      <c r="N806" s="8" t="s">
        <v>786</v>
      </c>
      <c r="O806" s="43">
        <v>43552</v>
      </c>
      <c r="P806" s="8">
        <f t="shared" si="25"/>
        <v>6</v>
      </c>
      <c r="Q806" s="14"/>
    </row>
    <row r="807" spans="1:17" hidden="1">
      <c r="A807" s="6">
        <v>804</v>
      </c>
      <c r="B807" s="12" t="str">
        <f t="shared" si="24"/>
        <v>07-0158-9318-3010-2000-0000-0017b3590w8310</v>
      </c>
      <c r="C807" s="12" t="s">
        <v>3240</v>
      </c>
      <c r="D807" s="16" t="s">
        <v>3241</v>
      </c>
      <c r="E807" s="9" t="s">
        <v>3242</v>
      </c>
      <c r="F807" s="16" t="s">
        <v>493</v>
      </c>
      <c r="G807" s="10">
        <v>43579</v>
      </c>
      <c r="H807" s="13">
        <v>89.1</v>
      </c>
      <c r="I807" s="8" t="s">
        <v>15</v>
      </c>
      <c r="J807" s="8" t="s">
        <v>13</v>
      </c>
      <c r="K807" s="8" t="s">
        <v>780</v>
      </c>
      <c r="L807" s="8" t="s">
        <v>801</v>
      </c>
      <c r="M807" s="8" t="s">
        <v>782</v>
      </c>
      <c r="N807" s="8" t="s">
        <v>786</v>
      </c>
      <c r="O807" s="43">
        <v>43579</v>
      </c>
      <c r="P807" s="8">
        <f t="shared" si="25"/>
        <v>6</v>
      </c>
      <c r="Q807" s="14"/>
    </row>
    <row r="808" spans="1:17" hidden="1">
      <c r="A808" s="6">
        <v>805</v>
      </c>
      <c r="B808" s="12" t="str">
        <f t="shared" si="24"/>
        <v>07-0158-9320-8710-2000-0000-0018c3590n8817</v>
      </c>
      <c r="C808" s="12" t="s">
        <v>3243</v>
      </c>
      <c r="D808" s="16" t="s">
        <v>3244</v>
      </c>
      <c r="E808" s="9" t="s">
        <v>3245</v>
      </c>
      <c r="F808" s="16" t="s">
        <v>494</v>
      </c>
      <c r="G808" s="10">
        <v>43431</v>
      </c>
      <c r="H808" s="13">
        <v>89.1</v>
      </c>
      <c r="I808" s="8" t="s">
        <v>15</v>
      </c>
      <c r="J808" s="8" t="s">
        <v>13</v>
      </c>
      <c r="K808" s="8" t="s">
        <v>780</v>
      </c>
      <c r="L808" s="8" t="s">
        <v>801</v>
      </c>
      <c r="M808" s="8" t="s">
        <v>782</v>
      </c>
      <c r="N808" s="8" t="s">
        <v>786</v>
      </c>
      <c r="O808" s="43">
        <v>43431</v>
      </c>
      <c r="P808" s="8">
        <f t="shared" si="25"/>
        <v>6</v>
      </c>
      <c r="Q808" s="14"/>
    </row>
    <row r="809" spans="1:17" hidden="1">
      <c r="A809" s="6">
        <v>806</v>
      </c>
      <c r="B809" s="12" t="str">
        <f t="shared" si="24"/>
        <v>07-0167-8199-5310-2000-0000-0018m1680x7513</v>
      </c>
      <c r="C809" s="12" t="s">
        <v>3246</v>
      </c>
      <c r="D809" s="16" t="s">
        <v>3247</v>
      </c>
      <c r="E809" s="9" t="s">
        <v>3248</v>
      </c>
      <c r="F809" s="16" t="s">
        <v>495</v>
      </c>
      <c r="G809" s="10">
        <v>43495</v>
      </c>
      <c r="H809" s="13">
        <v>79.2</v>
      </c>
      <c r="I809" s="8" t="s">
        <v>15</v>
      </c>
      <c r="J809" s="8" t="s">
        <v>13</v>
      </c>
      <c r="K809" s="8" t="s">
        <v>780</v>
      </c>
      <c r="L809" s="8" t="s">
        <v>801</v>
      </c>
      <c r="M809" s="8" t="s">
        <v>782</v>
      </c>
      <c r="N809" s="8" t="s">
        <v>786</v>
      </c>
      <c r="O809" s="43">
        <v>43495</v>
      </c>
      <c r="P809" s="8">
        <f t="shared" si="25"/>
        <v>6</v>
      </c>
      <c r="Q809" s="14"/>
    </row>
    <row r="810" spans="1:17" hidden="1">
      <c r="A810" s="6">
        <v>807</v>
      </c>
      <c r="B810" s="12" t="str">
        <f t="shared" si="24"/>
        <v>07-0158-9318-2810-2000-0000-0010b3590w8218</v>
      </c>
      <c r="C810" s="12" t="s">
        <v>3249</v>
      </c>
      <c r="D810" s="16" t="s">
        <v>3250</v>
      </c>
      <c r="E810" s="9" t="s">
        <v>3251</v>
      </c>
      <c r="F810" s="16" t="s">
        <v>249</v>
      </c>
      <c r="G810" s="10">
        <v>43496</v>
      </c>
      <c r="H810" s="13">
        <v>79.2</v>
      </c>
      <c r="I810" s="8" t="s">
        <v>15</v>
      </c>
      <c r="J810" s="8" t="s">
        <v>13</v>
      </c>
      <c r="K810" s="8" t="s">
        <v>780</v>
      </c>
      <c r="L810" s="8" t="s">
        <v>801</v>
      </c>
      <c r="M810" s="8" t="s">
        <v>782</v>
      </c>
      <c r="N810" s="8" t="s">
        <v>786</v>
      </c>
      <c r="O810" s="43">
        <v>43496</v>
      </c>
      <c r="P810" s="8">
        <f t="shared" si="25"/>
        <v>6</v>
      </c>
      <c r="Q810" s="14"/>
    </row>
    <row r="811" spans="1:17" hidden="1">
      <c r="A811" s="6">
        <v>808</v>
      </c>
      <c r="B811" s="12" t="str">
        <f t="shared" si="24"/>
        <v>07-0130-5100-3210-2000-0000-0016a1350n0312</v>
      </c>
      <c r="C811" s="12" t="s">
        <v>3252</v>
      </c>
      <c r="D811" s="16" t="s">
        <v>3253</v>
      </c>
      <c r="E811" s="9" t="s">
        <v>3254</v>
      </c>
      <c r="F811" s="16" t="s">
        <v>3255</v>
      </c>
      <c r="G811" s="10">
        <v>43539</v>
      </c>
      <c r="H811" s="13">
        <v>75.349999999999994</v>
      </c>
      <c r="I811" s="8" t="s">
        <v>15</v>
      </c>
      <c r="J811" s="8" t="s">
        <v>16</v>
      </c>
      <c r="K811" s="8" t="s">
        <v>780</v>
      </c>
      <c r="L811" s="8" t="s">
        <v>801</v>
      </c>
      <c r="M811" s="8" t="s">
        <v>785</v>
      </c>
      <c r="N811" s="8" t="s">
        <v>786</v>
      </c>
      <c r="O811" s="43">
        <v>43539</v>
      </c>
      <c r="P811" s="8">
        <f t="shared" si="25"/>
        <v>6</v>
      </c>
      <c r="Q811" s="14"/>
    </row>
    <row r="812" spans="1:17" hidden="1">
      <c r="A812" s="6">
        <v>809</v>
      </c>
      <c r="B812" s="12" t="str">
        <f t="shared" si="24"/>
        <v>07-0130-5049-4010-2000-0000-0015e0350x0410</v>
      </c>
      <c r="C812" s="12" t="s">
        <v>3256</v>
      </c>
      <c r="D812" s="16" t="s">
        <v>3257</v>
      </c>
      <c r="E812" s="9" t="s">
        <v>3258</v>
      </c>
      <c r="F812" s="16" t="s">
        <v>3259</v>
      </c>
      <c r="G812" s="10">
        <v>43630</v>
      </c>
      <c r="H812" s="13">
        <v>60.48</v>
      </c>
      <c r="I812" s="8" t="s">
        <v>15</v>
      </c>
      <c r="J812" s="8" t="s">
        <v>16</v>
      </c>
      <c r="K812" s="8" t="s">
        <v>780</v>
      </c>
      <c r="L812" s="8" t="s">
        <v>794</v>
      </c>
      <c r="M812" s="8" t="s">
        <v>785</v>
      </c>
      <c r="N812" s="8" t="s">
        <v>786</v>
      </c>
      <c r="O812" s="43">
        <v>43630</v>
      </c>
      <c r="P812" s="8">
        <f t="shared" si="25"/>
        <v>6</v>
      </c>
      <c r="Q812" s="14"/>
    </row>
    <row r="813" spans="1:17" hidden="1">
      <c r="A813" s="6">
        <v>810</v>
      </c>
      <c r="B813" s="12" t="str">
        <f t="shared" si="24"/>
        <v>07-0146-0790-8510-2000-0000-0013m7400n6815</v>
      </c>
      <c r="C813" s="12" t="s">
        <v>3260</v>
      </c>
      <c r="D813" s="16" t="s">
        <v>3261</v>
      </c>
      <c r="E813" s="9" t="s">
        <v>3262</v>
      </c>
      <c r="F813" s="16" t="s">
        <v>298</v>
      </c>
      <c r="G813" s="10">
        <v>43399</v>
      </c>
      <c r="H813" s="13">
        <v>49.14</v>
      </c>
      <c r="I813" s="8" t="s">
        <v>15</v>
      </c>
      <c r="J813" s="8" t="s">
        <v>16</v>
      </c>
      <c r="K813" s="8" t="s">
        <v>780</v>
      </c>
      <c r="L813" s="8" t="s">
        <v>796</v>
      </c>
      <c r="M813" s="8" t="s">
        <v>785</v>
      </c>
      <c r="N813" s="8" t="s">
        <v>786</v>
      </c>
      <c r="O813" s="43">
        <v>43399</v>
      </c>
      <c r="P813" s="8">
        <f t="shared" si="25"/>
        <v>6</v>
      </c>
      <c r="Q813" s="14"/>
    </row>
    <row r="814" spans="1:17" hidden="1">
      <c r="A814" s="6">
        <v>811</v>
      </c>
      <c r="B814" s="12" t="str">
        <f t="shared" si="24"/>
        <v>07-0156-2262-7610-2000-0000-0012g2520q6716</v>
      </c>
      <c r="C814" s="12" t="s">
        <v>3263</v>
      </c>
      <c r="D814" s="16" t="s">
        <v>3264</v>
      </c>
      <c r="E814" s="9" t="s">
        <v>3265</v>
      </c>
      <c r="F814" s="16" t="s">
        <v>446</v>
      </c>
      <c r="G814" s="10">
        <v>43742</v>
      </c>
      <c r="H814" s="13">
        <v>88</v>
      </c>
      <c r="I814" s="8" t="s">
        <v>15</v>
      </c>
      <c r="J814" s="8" t="s">
        <v>13</v>
      </c>
      <c r="K814" s="8" t="s">
        <v>780</v>
      </c>
      <c r="L814" s="8" t="s">
        <v>801</v>
      </c>
      <c r="M814" s="8" t="s">
        <v>782</v>
      </c>
      <c r="N814" s="8" t="s">
        <v>786</v>
      </c>
      <c r="O814" s="43">
        <v>43742</v>
      </c>
      <c r="P814" s="8">
        <f t="shared" si="25"/>
        <v>5</v>
      </c>
      <c r="Q814" s="14"/>
    </row>
    <row r="815" spans="1:17" hidden="1">
      <c r="A815" s="6">
        <v>812</v>
      </c>
      <c r="B815" s="12" t="str">
        <f t="shared" si="24"/>
        <v>07-0146-0824-9610-2000-0000-0019c8400s6916</v>
      </c>
      <c r="C815" s="12" t="s">
        <v>3266</v>
      </c>
      <c r="D815" s="16" t="s">
        <v>3267</v>
      </c>
      <c r="E815" s="9" t="s">
        <v>3268</v>
      </c>
      <c r="F815" s="16" t="s">
        <v>496</v>
      </c>
      <c r="G815" s="10">
        <v>43644</v>
      </c>
      <c r="H815" s="13">
        <v>79.2</v>
      </c>
      <c r="I815" s="8" t="s">
        <v>15</v>
      </c>
      <c r="J815" s="8" t="s">
        <v>16</v>
      </c>
      <c r="K815" s="8" t="s">
        <v>780</v>
      </c>
      <c r="L815" s="8" t="s">
        <v>801</v>
      </c>
      <c r="M815" s="8" t="s">
        <v>785</v>
      </c>
      <c r="N815" s="8" t="s">
        <v>786</v>
      </c>
      <c r="O815" s="43">
        <v>43644</v>
      </c>
      <c r="P815" s="8">
        <f t="shared" si="25"/>
        <v>6</v>
      </c>
      <c r="Q815" s="14"/>
    </row>
    <row r="816" spans="1:17" hidden="1">
      <c r="A816" s="6">
        <v>813</v>
      </c>
      <c r="B816" s="12" t="str">
        <f t="shared" si="24"/>
        <v>07-0167-8202-7410-2000-0000-0012a2680q7714</v>
      </c>
      <c r="C816" s="12" t="s">
        <v>3269</v>
      </c>
      <c r="D816" s="16" t="s">
        <v>3270</v>
      </c>
      <c r="E816" s="9" t="s">
        <v>3271</v>
      </c>
      <c r="F816" s="16" t="s">
        <v>485</v>
      </c>
      <c r="G816" s="10">
        <v>43495</v>
      </c>
      <c r="H816" s="13">
        <v>79.2</v>
      </c>
      <c r="I816" s="8" t="s">
        <v>15</v>
      </c>
      <c r="J816" s="8" t="s">
        <v>13</v>
      </c>
      <c r="K816" s="8" t="s">
        <v>780</v>
      </c>
      <c r="L816" s="8" t="s">
        <v>801</v>
      </c>
      <c r="M816" s="8" t="s">
        <v>782</v>
      </c>
      <c r="N816" s="8" t="s">
        <v>786</v>
      </c>
      <c r="O816" s="43">
        <v>43495</v>
      </c>
      <c r="P816" s="8">
        <f t="shared" si="25"/>
        <v>6</v>
      </c>
      <c r="Q816" s="14"/>
    </row>
    <row r="817" spans="1:17" hidden="1">
      <c r="A817" s="6">
        <v>814</v>
      </c>
      <c r="B817" s="12" t="str">
        <f t="shared" si="24"/>
        <v>07-0171-1445-9810-2000-0000-0013e4710t1918</v>
      </c>
      <c r="C817" s="12" t="s">
        <v>3272</v>
      </c>
      <c r="D817" s="16" t="s">
        <v>3273</v>
      </c>
      <c r="E817" s="9" t="s">
        <v>3274</v>
      </c>
      <c r="F817" s="16" t="s">
        <v>497</v>
      </c>
      <c r="G817" s="10">
        <v>43432</v>
      </c>
      <c r="H817" s="13">
        <v>11</v>
      </c>
      <c r="I817" s="8" t="s">
        <v>15</v>
      </c>
      <c r="J817" s="8" t="s">
        <v>75</v>
      </c>
      <c r="K817" s="8" t="s">
        <v>780</v>
      </c>
      <c r="L817" s="8" t="s">
        <v>801</v>
      </c>
      <c r="M817" s="8" t="s">
        <v>792</v>
      </c>
      <c r="N817" s="8" t="s">
        <v>786</v>
      </c>
      <c r="O817" s="43">
        <v>43432</v>
      </c>
      <c r="P817" s="8">
        <f t="shared" si="25"/>
        <v>6</v>
      </c>
      <c r="Q817" s="14"/>
    </row>
    <row r="818" spans="1:17" hidden="1">
      <c r="A818" s="6">
        <v>815</v>
      </c>
      <c r="B818" s="12" t="str">
        <f t="shared" si="24"/>
        <v>07-0171-1446-0010-2000-0000-0019e4710u1010</v>
      </c>
      <c r="C818" s="12" t="s">
        <v>3275</v>
      </c>
      <c r="D818" s="16" t="s">
        <v>3276</v>
      </c>
      <c r="E818" s="9" t="s">
        <v>3277</v>
      </c>
      <c r="F818" s="16" t="s">
        <v>497</v>
      </c>
      <c r="G818" s="10">
        <v>43432</v>
      </c>
      <c r="H818" s="13">
        <v>11</v>
      </c>
      <c r="I818" s="8" t="s">
        <v>15</v>
      </c>
      <c r="J818" s="8" t="s">
        <v>75</v>
      </c>
      <c r="K818" s="8" t="s">
        <v>780</v>
      </c>
      <c r="L818" s="8" t="s">
        <v>801</v>
      </c>
      <c r="M818" s="8" t="s">
        <v>792</v>
      </c>
      <c r="N818" s="8" t="s">
        <v>786</v>
      </c>
      <c r="O818" s="43">
        <v>43432</v>
      </c>
      <c r="P818" s="8">
        <f t="shared" si="25"/>
        <v>6</v>
      </c>
      <c r="Q818" s="14"/>
    </row>
    <row r="819" spans="1:17" hidden="1">
      <c r="A819" s="6">
        <v>816</v>
      </c>
      <c r="B819" s="12" t="str">
        <f t="shared" si="24"/>
        <v>07-0167-8207-6310-2000-0000-0013a2680v7613</v>
      </c>
      <c r="C819" s="12" t="s">
        <v>3278</v>
      </c>
      <c r="D819" s="16" t="s">
        <v>3279</v>
      </c>
      <c r="E819" s="9" t="s">
        <v>3280</v>
      </c>
      <c r="F819" s="16" t="s">
        <v>498</v>
      </c>
      <c r="G819" s="10">
        <v>43459</v>
      </c>
      <c r="H819" s="13">
        <v>30.8</v>
      </c>
      <c r="I819" s="8" t="s">
        <v>15</v>
      </c>
      <c r="J819" s="8" t="s">
        <v>13</v>
      </c>
      <c r="K819" s="8" t="s">
        <v>780</v>
      </c>
      <c r="L819" s="8" t="s">
        <v>801</v>
      </c>
      <c r="M819" s="8" t="s">
        <v>782</v>
      </c>
      <c r="N819" s="8" t="s">
        <v>786</v>
      </c>
      <c r="O819" s="43">
        <v>43459</v>
      </c>
      <c r="P819" s="8">
        <f t="shared" si="25"/>
        <v>6</v>
      </c>
      <c r="Q819" s="14"/>
    </row>
    <row r="820" spans="1:17" hidden="1">
      <c r="A820" s="6">
        <v>817</v>
      </c>
      <c r="B820" s="12" t="str">
        <f t="shared" si="24"/>
        <v>07-0167-8209-4610-2000-0000-0018a2680x7416</v>
      </c>
      <c r="C820" s="12" t="s">
        <v>3281</v>
      </c>
      <c r="D820" s="16" t="s">
        <v>3282</v>
      </c>
      <c r="E820" s="9" t="s">
        <v>3283</v>
      </c>
      <c r="F820" s="16" t="s">
        <v>261</v>
      </c>
      <c r="G820" s="10">
        <v>43495</v>
      </c>
      <c r="H820" s="13">
        <v>79.2</v>
      </c>
      <c r="I820" s="8" t="s">
        <v>15</v>
      </c>
      <c r="J820" s="8" t="s">
        <v>13</v>
      </c>
      <c r="K820" s="8" t="s">
        <v>780</v>
      </c>
      <c r="L820" s="8" t="s">
        <v>801</v>
      </c>
      <c r="M820" s="8" t="s">
        <v>782</v>
      </c>
      <c r="N820" s="8" t="s">
        <v>786</v>
      </c>
      <c r="O820" s="43">
        <v>43495</v>
      </c>
      <c r="P820" s="8">
        <f t="shared" si="25"/>
        <v>6</v>
      </c>
      <c r="Q820" s="14"/>
    </row>
    <row r="821" spans="1:17" hidden="1">
      <c r="A821" s="6">
        <v>818</v>
      </c>
      <c r="B821" s="12" t="str">
        <f t="shared" si="24"/>
        <v>07-0167-8209-5410-2000-0000-0013a2680x7514</v>
      </c>
      <c r="C821" s="12" t="s">
        <v>3284</v>
      </c>
      <c r="D821" s="16" t="s">
        <v>3285</v>
      </c>
      <c r="E821" s="9" t="s">
        <v>3286</v>
      </c>
      <c r="F821" s="16" t="s">
        <v>282</v>
      </c>
      <c r="G821" s="10">
        <v>43538</v>
      </c>
      <c r="H821" s="13">
        <v>42.35</v>
      </c>
      <c r="I821" s="8" t="s">
        <v>15</v>
      </c>
      <c r="J821" s="8" t="s">
        <v>13</v>
      </c>
      <c r="K821" s="8" t="s">
        <v>780</v>
      </c>
      <c r="L821" s="8" t="s">
        <v>801</v>
      </c>
      <c r="M821" s="8" t="s">
        <v>782</v>
      </c>
      <c r="N821" s="8" t="s">
        <v>786</v>
      </c>
      <c r="O821" s="43">
        <v>43538</v>
      </c>
      <c r="P821" s="8">
        <f t="shared" si="25"/>
        <v>6</v>
      </c>
      <c r="Q821" s="14"/>
    </row>
    <row r="822" spans="1:17" hidden="1">
      <c r="A822" s="6">
        <v>819</v>
      </c>
      <c r="B822" s="12" t="str">
        <f t="shared" si="24"/>
        <v>07-0185-5051-3110-2000-0000-0012f0850p5311</v>
      </c>
      <c r="C822" s="12" t="s">
        <v>3287</v>
      </c>
      <c r="D822" s="16" t="s">
        <v>3288</v>
      </c>
      <c r="E822" s="9" t="s">
        <v>3289</v>
      </c>
      <c r="F822" s="16" t="s">
        <v>499</v>
      </c>
      <c r="G822" s="10">
        <v>43474</v>
      </c>
      <c r="H822" s="13">
        <v>86.4</v>
      </c>
      <c r="I822" s="8" t="s">
        <v>15</v>
      </c>
      <c r="J822" s="8" t="s">
        <v>75</v>
      </c>
      <c r="K822" s="8" t="s">
        <v>780</v>
      </c>
      <c r="L822" s="8" t="s">
        <v>796</v>
      </c>
      <c r="M822" s="8" t="s">
        <v>792</v>
      </c>
      <c r="N822" s="8" t="s">
        <v>786</v>
      </c>
      <c r="O822" s="43">
        <v>43474</v>
      </c>
      <c r="P822" s="8">
        <f t="shared" si="25"/>
        <v>6</v>
      </c>
      <c r="Q822" s="14"/>
    </row>
    <row r="823" spans="1:17" hidden="1">
      <c r="A823" s="6">
        <v>820</v>
      </c>
      <c r="B823" s="12" t="str">
        <f t="shared" si="24"/>
        <v>07-0146-0824-5810-2000-0000-0011f8400v6111</v>
      </c>
      <c r="C823" s="12" t="s">
        <v>3290</v>
      </c>
      <c r="D823" s="16" t="s">
        <v>3291</v>
      </c>
      <c r="E823" s="9" t="s">
        <v>3292</v>
      </c>
      <c r="F823" s="16" t="s">
        <v>500</v>
      </c>
      <c r="G823" s="10">
        <v>44575</v>
      </c>
      <c r="H823" s="13">
        <v>66</v>
      </c>
      <c r="I823" s="8" t="s">
        <v>15</v>
      </c>
      <c r="J823" s="8" t="s">
        <v>16</v>
      </c>
      <c r="K823" s="8" t="s">
        <v>780</v>
      </c>
      <c r="L823" s="8" t="s">
        <v>801</v>
      </c>
      <c r="M823" s="8" t="s">
        <v>785</v>
      </c>
      <c r="N823" s="8" t="s">
        <v>786</v>
      </c>
      <c r="O823" s="43">
        <v>44575</v>
      </c>
      <c r="P823" s="8">
        <f t="shared" si="25"/>
        <v>3</v>
      </c>
      <c r="Q823" s="14"/>
    </row>
    <row r="824" spans="1:17" hidden="1">
      <c r="A824" s="6">
        <v>821</v>
      </c>
      <c r="B824" s="12" t="str">
        <f t="shared" si="24"/>
        <v>07-0146-0827-1710-2000-0000-0011c8400v6117</v>
      </c>
      <c r="C824" s="12" t="s">
        <v>3293</v>
      </c>
      <c r="D824" s="16" t="s">
        <v>3294</v>
      </c>
      <c r="E824" s="9" t="s">
        <v>3295</v>
      </c>
      <c r="F824" s="16" t="s">
        <v>501</v>
      </c>
      <c r="G824" s="10">
        <v>43525</v>
      </c>
      <c r="H824" s="13">
        <v>89.1</v>
      </c>
      <c r="I824" s="8" t="s">
        <v>15</v>
      </c>
      <c r="J824" s="8" t="s">
        <v>16</v>
      </c>
      <c r="K824" s="8" t="s">
        <v>780</v>
      </c>
      <c r="L824" s="8" t="s">
        <v>801</v>
      </c>
      <c r="M824" s="8" t="s">
        <v>785</v>
      </c>
      <c r="N824" s="8" t="s">
        <v>786</v>
      </c>
      <c r="O824" s="43">
        <v>43525</v>
      </c>
      <c r="P824" s="8">
        <f t="shared" si="25"/>
        <v>6</v>
      </c>
      <c r="Q824" s="14"/>
    </row>
    <row r="825" spans="1:17" hidden="1">
      <c r="A825" s="6">
        <v>822</v>
      </c>
      <c r="B825" s="12" t="str">
        <f t="shared" si="24"/>
        <v>07-0134-1593-0710-2000-0000-0010m5310r4017</v>
      </c>
      <c r="C825" s="12" t="s">
        <v>3296</v>
      </c>
      <c r="D825" s="16" t="s">
        <v>3297</v>
      </c>
      <c r="E825" s="9" t="s">
        <v>3298</v>
      </c>
      <c r="F825" s="16" t="s">
        <v>502</v>
      </c>
      <c r="G825" s="10">
        <v>43714</v>
      </c>
      <c r="H825" s="13">
        <v>47.52</v>
      </c>
      <c r="I825" s="8" t="s">
        <v>15</v>
      </c>
      <c r="J825" s="8" t="s">
        <v>16</v>
      </c>
      <c r="K825" s="8" t="s">
        <v>780</v>
      </c>
      <c r="L825" s="8" t="s">
        <v>794</v>
      </c>
      <c r="M825" s="8" t="s">
        <v>785</v>
      </c>
      <c r="N825" s="8" t="s">
        <v>786</v>
      </c>
      <c r="O825" s="43">
        <v>43714</v>
      </c>
      <c r="P825" s="8">
        <f t="shared" si="25"/>
        <v>5</v>
      </c>
      <c r="Q825" s="14"/>
    </row>
    <row r="826" spans="1:17" hidden="1">
      <c r="A826" s="6">
        <v>823</v>
      </c>
      <c r="B826" s="12" t="str">
        <f t="shared" si="24"/>
        <v>07-0111-1075-2910-2000-0000-0016h0110t1219</v>
      </c>
      <c r="C826" s="12" t="s">
        <v>3299</v>
      </c>
      <c r="D826" s="16" t="s">
        <v>3300</v>
      </c>
      <c r="E826" s="9" t="s">
        <v>3301</v>
      </c>
      <c r="F826" s="16" t="s">
        <v>503</v>
      </c>
      <c r="G826" s="10">
        <v>43819</v>
      </c>
      <c r="H826" s="13">
        <v>69.3</v>
      </c>
      <c r="I826" s="8" t="s">
        <v>15</v>
      </c>
      <c r="J826" s="8" t="s">
        <v>32</v>
      </c>
      <c r="K826" s="8" t="s">
        <v>780</v>
      </c>
      <c r="L826" s="8" t="s">
        <v>801</v>
      </c>
      <c r="M826" s="8" t="s">
        <v>789</v>
      </c>
      <c r="N826" s="8" t="s">
        <v>786</v>
      </c>
      <c r="O826" s="43">
        <v>43819</v>
      </c>
      <c r="P826" s="8">
        <f t="shared" si="25"/>
        <v>5</v>
      </c>
      <c r="Q826" s="14"/>
    </row>
    <row r="827" spans="1:17" hidden="1">
      <c r="A827" s="6">
        <v>824</v>
      </c>
      <c r="B827" s="12" t="str">
        <f t="shared" si="24"/>
        <v>07-0111-1075-3210-2000-0000-0016h0110t1312</v>
      </c>
      <c r="C827" s="12" t="s">
        <v>3302</v>
      </c>
      <c r="D827" s="16" t="s">
        <v>3303</v>
      </c>
      <c r="E827" s="9" t="s">
        <v>3304</v>
      </c>
      <c r="F827" s="16" t="s">
        <v>504</v>
      </c>
      <c r="G827" s="10">
        <v>43764</v>
      </c>
      <c r="H827" s="13">
        <v>79.2</v>
      </c>
      <c r="I827" s="8" t="s">
        <v>15</v>
      </c>
      <c r="J827" s="8" t="s">
        <v>32</v>
      </c>
      <c r="K827" s="8" t="s">
        <v>780</v>
      </c>
      <c r="L827" s="8" t="s">
        <v>801</v>
      </c>
      <c r="M827" s="8" t="s">
        <v>789</v>
      </c>
      <c r="N827" s="8" t="s">
        <v>786</v>
      </c>
      <c r="O827" s="43">
        <v>43764</v>
      </c>
      <c r="P827" s="8">
        <f t="shared" si="25"/>
        <v>5</v>
      </c>
      <c r="Q827" s="14"/>
    </row>
    <row r="828" spans="1:17" hidden="1">
      <c r="A828" s="6">
        <v>825</v>
      </c>
      <c r="B828" s="12" t="str">
        <f t="shared" si="24"/>
        <v>07-0146-0829-2510-2000-0000-0014c8400x6215</v>
      </c>
      <c r="C828" s="12" t="s">
        <v>3305</v>
      </c>
      <c r="D828" s="16" t="s">
        <v>3306</v>
      </c>
      <c r="E828" s="9" t="s">
        <v>3307</v>
      </c>
      <c r="F828" s="16" t="s">
        <v>505</v>
      </c>
      <c r="G828" s="10">
        <v>43649</v>
      </c>
      <c r="H828" s="13">
        <v>79.2</v>
      </c>
      <c r="I828" s="8" t="s">
        <v>15</v>
      </c>
      <c r="J828" s="8" t="s">
        <v>16</v>
      </c>
      <c r="K828" s="8" t="s">
        <v>780</v>
      </c>
      <c r="L828" s="8" t="s">
        <v>801</v>
      </c>
      <c r="M828" s="8" t="s">
        <v>785</v>
      </c>
      <c r="N828" s="8" t="s">
        <v>786</v>
      </c>
      <c r="O828" s="43">
        <v>43649</v>
      </c>
      <c r="P828" s="8">
        <f t="shared" si="25"/>
        <v>6</v>
      </c>
      <c r="Q828" s="14"/>
    </row>
    <row r="829" spans="1:17" hidden="1">
      <c r="A829" s="6">
        <v>826</v>
      </c>
      <c r="B829" s="12" t="str">
        <f t="shared" si="24"/>
        <v>07-0130-5102-0210-2000-0000-0011a1350q0012</v>
      </c>
      <c r="C829" s="12" t="s">
        <v>3308</v>
      </c>
      <c r="D829" s="16" t="s">
        <v>3309</v>
      </c>
      <c r="E829" s="9" t="s">
        <v>3310</v>
      </c>
      <c r="F829" s="16" t="s">
        <v>4506</v>
      </c>
      <c r="G829" s="10">
        <v>43677</v>
      </c>
      <c r="H829" s="13">
        <v>88</v>
      </c>
      <c r="I829" s="8" t="s">
        <v>15</v>
      </c>
      <c r="J829" s="8" t="s">
        <v>16</v>
      </c>
      <c r="K829" s="8" t="s">
        <v>780</v>
      </c>
      <c r="L829" s="8" t="s">
        <v>801</v>
      </c>
      <c r="M829" s="8" t="s">
        <v>785</v>
      </c>
      <c r="N829" s="8" t="s">
        <v>786</v>
      </c>
      <c r="O829" s="43">
        <v>43677</v>
      </c>
      <c r="P829" s="8">
        <f t="shared" si="25"/>
        <v>6</v>
      </c>
      <c r="Q829" s="14"/>
    </row>
    <row r="830" spans="1:17" hidden="1">
      <c r="A830" s="6">
        <v>827</v>
      </c>
      <c r="B830" s="12" t="str">
        <f t="shared" si="24"/>
        <v>07-0167-8222-6410-2000-0000-0015c2680q7614</v>
      </c>
      <c r="C830" s="12" t="s">
        <v>3311</v>
      </c>
      <c r="D830" s="16" t="s">
        <v>3312</v>
      </c>
      <c r="E830" s="9" t="s">
        <v>3313</v>
      </c>
      <c r="F830" s="16" t="s">
        <v>440</v>
      </c>
      <c r="G830" s="10">
        <v>43769</v>
      </c>
      <c r="H830" s="13">
        <v>79.2</v>
      </c>
      <c r="I830" s="8" t="s">
        <v>15</v>
      </c>
      <c r="J830" s="8" t="s">
        <v>13</v>
      </c>
      <c r="K830" s="8" t="s">
        <v>780</v>
      </c>
      <c r="L830" s="8" t="s">
        <v>801</v>
      </c>
      <c r="M830" s="8" t="s">
        <v>782</v>
      </c>
      <c r="N830" s="8" t="s">
        <v>786</v>
      </c>
      <c r="O830" s="43">
        <v>43769</v>
      </c>
      <c r="P830" s="8">
        <f t="shared" si="25"/>
        <v>5</v>
      </c>
      <c r="Q830" s="14"/>
    </row>
    <row r="831" spans="1:17" hidden="1">
      <c r="A831" s="6">
        <v>828</v>
      </c>
      <c r="B831" s="12" t="str">
        <f t="shared" si="24"/>
        <v>07-0167-8226-1810-2000-0000-0018c2680u7118</v>
      </c>
      <c r="C831" s="12" t="s">
        <v>3314</v>
      </c>
      <c r="D831" s="16" t="s">
        <v>3315</v>
      </c>
      <c r="E831" s="9" t="s">
        <v>3316</v>
      </c>
      <c r="F831" s="16" t="s">
        <v>41</v>
      </c>
      <c r="G831" s="10">
        <v>43595</v>
      </c>
      <c r="H831" s="13">
        <v>79.2</v>
      </c>
      <c r="I831" s="8" t="s">
        <v>15</v>
      </c>
      <c r="J831" s="8" t="s">
        <v>13</v>
      </c>
      <c r="K831" s="8" t="s">
        <v>780</v>
      </c>
      <c r="L831" s="8" t="s">
        <v>801</v>
      </c>
      <c r="M831" s="8" t="s">
        <v>782</v>
      </c>
      <c r="N831" s="8" t="s">
        <v>786</v>
      </c>
      <c r="O831" s="43">
        <v>43595</v>
      </c>
      <c r="P831" s="8">
        <f t="shared" si="25"/>
        <v>6</v>
      </c>
      <c r="Q831" s="14"/>
    </row>
    <row r="832" spans="1:17" hidden="1">
      <c r="A832" s="6">
        <v>829</v>
      </c>
      <c r="B832" s="12" t="str">
        <f t="shared" si="24"/>
        <v>07-0178-7827-8310-2000-0000-0016c8770v8813</v>
      </c>
      <c r="C832" s="12" t="s">
        <v>3317</v>
      </c>
      <c r="D832" s="16" t="s">
        <v>3318</v>
      </c>
      <c r="E832" s="9" t="s">
        <v>3319</v>
      </c>
      <c r="F832" s="16" t="s">
        <v>506</v>
      </c>
      <c r="G832" s="10">
        <v>43496</v>
      </c>
      <c r="H832" s="13">
        <v>28.6</v>
      </c>
      <c r="I832" s="8" t="s">
        <v>15</v>
      </c>
      <c r="J832" s="8" t="s">
        <v>75</v>
      </c>
      <c r="K832" s="8" t="s">
        <v>780</v>
      </c>
      <c r="L832" s="8" t="s">
        <v>801</v>
      </c>
      <c r="M832" s="8" t="s">
        <v>792</v>
      </c>
      <c r="N832" s="8" t="s">
        <v>786</v>
      </c>
      <c r="O832" s="43">
        <v>43496</v>
      </c>
      <c r="P832" s="8">
        <f t="shared" si="25"/>
        <v>6</v>
      </c>
      <c r="Q832" s="14"/>
    </row>
    <row r="833" spans="1:17" hidden="1">
      <c r="A833" s="6">
        <v>830</v>
      </c>
      <c r="B833" s="12" t="str">
        <f t="shared" si="24"/>
        <v>07-0167-8209-4910-2000-0000-0017a2680x7419</v>
      </c>
      <c r="C833" s="12" t="s">
        <v>3320</v>
      </c>
      <c r="D833" s="16" t="s">
        <v>3321</v>
      </c>
      <c r="E833" s="9" t="s">
        <v>3322</v>
      </c>
      <c r="F833" s="16" t="s">
        <v>507</v>
      </c>
      <c r="G833" s="10">
        <v>43509</v>
      </c>
      <c r="H833" s="13">
        <v>89.1</v>
      </c>
      <c r="I833" s="8" t="s">
        <v>15</v>
      </c>
      <c r="J833" s="8" t="s">
        <v>13</v>
      </c>
      <c r="K833" s="8" t="s">
        <v>780</v>
      </c>
      <c r="L833" s="8" t="s">
        <v>801</v>
      </c>
      <c r="M833" s="8" t="s">
        <v>782</v>
      </c>
      <c r="N833" s="8" t="s">
        <v>786</v>
      </c>
      <c r="O833" s="43">
        <v>43509</v>
      </c>
      <c r="P833" s="8">
        <f t="shared" si="25"/>
        <v>6</v>
      </c>
      <c r="Q833" s="14"/>
    </row>
    <row r="834" spans="1:17" hidden="1">
      <c r="A834" s="6">
        <v>831</v>
      </c>
      <c r="B834" s="12" t="str">
        <f t="shared" si="24"/>
        <v>07-0167-8209-5210-2000-0000-0017a2680x7512</v>
      </c>
      <c r="C834" s="12" t="s">
        <v>3323</v>
      </c>
      <c r="D834" s="16" t="s">
        <v>3324</v>
      </c>
      <c r="E834" s="9" t="s">
        <v>3325</v>
      </c>
      <c r="F834" s="16" t="s">
        <v>507</v>
      </c>
      <c r="G834" s="10">
        <v>43509</v>
      </c>
      <c r="H834" s="13">
        <v>84.7</v>
      </c>
      <c r="I834" s="8" t="s">
        <v>15</v>
      </c>
      <c r="J834" s="8" t="s">
        <v>13</v>
      </c>
      <c r="K834" s="8" t="s">
        <v>780</v>
      </c>
      <c r="L834" s="8" t="s">
        <v>801</v>
      </c>
      <c r="M834" s="8" t="s">
        <v>782</v>
      </c>
      <c r="N834" s="8" t="s">
        <v>786</v>
      </c>
      <c r="O834" s="43">
        <v>43509</v>
      </c>
      <c r="P834" s="8">
        <f t="shared" si="25"/>
        <v>6</v>
      </c>
      <c r="Q834" s="14"/>
    </row>
    <row r="835" spans="1:17" hidden="1">
      <c r="A835" s="6">
        <v>832</v>
      </c>
      <c r="B835" s="12" t="str">
        <f t="shared" si="24"/>
        <v>07-1267-8517-3310-2000-0000-0014b5681v7323</v>
      </c>
      <c r="C835" s="12" t="s">
        <v>3326</v>
      </c>
      <c r="D835" s="16" t="s">
        <v>3327</v>
      </c>
      <c r="E835" s="9" t="s">
        <v>3328</v>
      </c>
      <c r="F835" s="16" t="s">
        <v>41</v>
      </c>
      <c r="G835" s="10">
        <v>44098</v>
      </c>
      <c r="H835" s="13">
        <v>277.2</v>
      </c>
      <c r="I835" s="8" t="s">
        <v>12</v>
      </c>
      <c r="J835" s="8" t="s">
        <v>13</v>
      </c>
      <c r="K835" s="8" t="s">
        <v>780</v>
      </c>
      <c r="L835" s="8" t="s">
        <v>801</v>
      </c>
      <c r="M835" s="8" t="s">
        <v>782</v>
      </c>
      <c r="N835" s="8" t="s">
        <v>783</v>
      </c>
      <c r="O835" s="43">
        <v>44098</v>
      </c>
      <c r="P835" s="8">
        <f t="shared" si="25"/>
        <v>4</v>
      </c>
      <c r="Q835" s="14"/>
    </row>
    <row r="836" spans="1:17" hidden="1">
      <c r="A836" s="6">
        <v>833</v>
      </c>
      <c r="B836" s="12" t="str">
        <f t="shared" si="24"/>
        <v>07-0167-8215-5110-2000-0000-0015b2680t7511</v>
      </c>
      <c r="C836" s="12" t="s">
        <v>3329</v>
      </c>
      <c r="D836" s="16" t="s">
        <v>3330</v>
      </c>
      <c r="E836" s="9" t="s">
        <v>3331</v>
      </c>
      <c r="F836" s="16" t="s">
        <v>508</v>
      </c>
      <c r="G836" s="10">
        <v>43531</v>
      </c>
      <c r="H836" s="13">
        <v>89.1</v>
      </c>
      <c r="I836" s="8" t="s">
        <v>15</v>
      </c>
      <c r="J836" s="8" t="s">
        <v>13</v>
      </c>
      <c r="K836" s="8" t="s">
        <v>780</v>
      </c>
      <c r="L836" s="8" t="s">
        <v>801</v>
      </c>
      <c r="M836" s="8" t="s">
        <v>782</v>
      </c>
      <c r="N836" s="8" t="s">
        <v>786</v>
      </c>
      <c r="O836" s="43">
        <v>43531</v>
      </c>
      <c r="P836" s="8">
        <f t="shared" si="25"/>
        <v>6</v>
      </c>
      <c r="Q836" s="14"/>
    </row>
    <row r="837" spans="1:17" hidden="1">
      <c r="A837" s="6">
        <v>834</v>
      </c>
      <c r="B837" s="12" t="str">
        <f t="shared" ref="B837:B900" si="26">C837&amp;D837</f>
        <v>07-0178-8747-5710-2000-0000-0017e7780v8517</v>
      </c>
      <c r="C837" s="12" t="s">
        <v>3332</v>
      </c>
      <c r="D837" s="16" t="s">
        <v>3333</v>
      </c>
      <c r="E837" s="9" t="s">
        <v>3334</v>
      </c>
      <c r="F837" s="16" t="s">
        <v>558</v>
      </c>
      <c r="G837" s="10">
        <v>43581</v>
      </c>
      <c r="H837" s="13">
        <v>89.1</v>
      </c>
      <c r="I837" s="8" t="s">
        <v>15</v>
      </c>
      <c r="J837" s="8" t="s">
        <v>75</v>
      </c>
      <c r="K837" s="8" t="s">
        <v>780</v>
      </c>
      <c r="L837" s="8" t="s">
        <v>801</v>
      </c>
      <c r="M837" s="8" t="s">
        <v>792</v>
      </c>
      <c r="N837" s="8" t="s">
        <v>786</v>
      </c>
      <c r="O837" s="43">
        <v>43581</v>
      </c>
      <c r="P837" s="8">
        <f t="shared" si="25"/>
        <v>6</v>
      </c>
      <c r="Q837" s="14"/>
    </row>
    <row r="838" spans="1:17" hidden="1">
      <c r="A838" s="6">
        <v>835</v>
      </c>
      <c r="B838" s="12" t="str">
        <f t="shared" si="26"/>
        <v>07-0158-9322-3410-2000-0000-0012c3590q8314</v>
      </c>
      <c r="C838" s="12" t="s">
        <v>3335</v>
      </c>
      <c r="D838" s="16" t="s">
        <v>3336</v>
      </c>
      <c r="E838" s="9" t="s">
        <v>3337</v>
      </c>
      <c r="F838" s="16" t="s">
        <v>296</v>
      </c>
      <c r="G838" s="10">
        <v>43531</v>
      </c>
      <c r="H838" s="13">
        <v>47.3</v>
      </c>
      <c r="I838" s="8" t="s">
        <v>15</v>
      </c>
      <c r="J838" s="8" t="s">
        <v>13</v>
      </c>
      <c r="K838" s="8" t="s">
        <v>780</v>
      </c>
      <c r="L838" s="8" t="s">
        <v>801</v>
      </c>
      <c r="M838" s="8" t="s">
        <v>782</v>
      </c>
      <c r="N838" s="8" t="s">
        <v>786</v>
      </c>
      <c r="O838" s="43">
        <v>43531</v>
      </c>
      <c r="P838" s="8">
        <f t="shared" ref="P838:P901" si="27">DATEDIF(O838,$B$1,"Y")</f>
        <v>6</v>
      </c>
      <c r="Q838" s="14"/>
    </row>
    <row r="839" spans="1:17" hidden="1">
      <c r="A839" s="6">
        <v>836</v>
      </c>
      <c r="B839" s="12" t="str">
        <f t="shared" si="26"/>
        <v>07-0158-9325-5910-2000-0000-0016c3590t8519</v>
      </c>
      <c r="C839" s="12" t="s">
        <v>3338</v>
      </c>
      <c r="D839" s="16" t="s">
        <v>3339</v>
      </c>
      <c r="E839" s="9" t="s">
        <v>3340</v>
      </c>
      <c r="F839" s="16" t="s">
        <v>296</v>
      </c>
      <c r="G839" s="10">
        <v>43529</v>
      </c>
      <c r="H839" s="13">
        <v>38.5</v>
      </c>
      <c r="I839" s="8" t="s">
        <v>15</v>
      </c>
      <c r="J839" s="8" t="s">
        <v>13</v>
      </c>
      <c r="K839" s="8" t="s">
        <v>780</v>
      </c>
      <c r="L839" s="8" t="s">
        <v>801</v>
      </c>
      <c r="M839" s="8" t="s">
        <v>782</v>
      </c>
      <c r="N839" s="8" t="s">
        <v>786</v>
      </c>
      <c r="O839" s="43">
        <v>43529</v>
      </c>
      <c r="P839" s="8">
        <f t="shared" si="27"/>
        <v>6</v>
      </c>
      <c r="Q839" s="14"/>
    </row>
    <row r="840" spans="1:17" hidden="1">
      <c r="A840" s="6">
        <v>837</v>
      </c>
      <c r="B840" s="12" t="str">
        <f t="shared" si="26"/>
        <v>07-0156-2274-5810-2000-0000-0011h2520s6518</v>
      </c>
      <c r="C840" s="12" t="s">
        <v>3341</v>
      </c>
      <c r="D840" s="16" t="s">
        <v>3342</v>
      </c>
      <c r="E840" s="9" t="s">
        <v>3343</v>
      </c>
      <c r="F840" s="16" t="s">
        <v>509</v>
      </c>
      <c r="G840" s="10">
        <v>44132</v>
      </c>
      <c r="H840" s="13">
        <v>89.1</v>
      </c>
      <c r="I840" s="8" t="s">
        <v>15</v>
      </c>
      <c r="J840" s="8" t="s">
        <v>13</v>
      </c>
      <c r="K840" s="8" t="s">
        <v>780</v>
      </c>
      <c r="L840" s="8" t="s">
        <v>801</v>
      </c>
      <c r="M840" s="8" t="s">
        <v>782</v>
      </c>
      <c r="N840" s="8" t="s">
        <v>786</v>
      </c>
      <c r="O840" s="43">
        <v>44132</v>
      </c>
      <c r="P840" s="8">
        <f t="shared" si="27"/>
        <v>4</v>
      </c>
      <c r="Q840" s="14"/>
    </row>
    <row r="841" spans="1:17" hidden="1">
      <c r="A841" s="6">
        <v>838</v>
      </c>
      <c r="B841" s="12" t="str">
        <f t="shared" si="26"/>
        <v>07-0156-2272-1310-2000-0000-0014h2520q6113</v>
      </c>
      <c r="C841" s="12" t="s">
        <v>3344</v>
      </c>
      <c r="D841" s="16" t="s">
        <v>3345</v>
      </c>
      <c r="E841" s="9" t="s">
        <v>3346</v>
      </c>
      <c r="F841" s="16" t="s">
        <v>510</v>
      </c>
      <c r="G841" s="10">
        <v>43571</v>
      </c>
      <c r="H841" s="13">
        <v>57.2</v>
      </c>
      <c r="I841" s="8" t="s">
        <v>15</v>
      </c>
      <c r="J841" s="8" t="s">
        <v>13</v>
      </c>
      <c r="K841" s="8" t="s">
        <v>780</v>
      </c>
      <c r="L841" s="8" t="s">
        <v>801</v>
      </c>
      <c r="M841" s="8" t="s">
        <v>782</v>
      </c>
      <c r="N841" s="8" t="s">
        <v>786</v>
      </c>
      <c r="O841" s="43">
        <v>43571</v>
      </c>
      <c r="P841" s="8">
        <f t="shared" si="27"/>
        <v>6</v>
      </c>
      <c r="Q841" s="14"/>
    </row>
    <row r="842" spans="1:17" hidden="1">
      <c r="A842" s="6">
        <v>839</v>
      </c>
      <c r="B842" s="12" t="str">
        <f t="shared" si="26"/>
        <v>07-0167-8221-8810-2000-0000-0010c2680p7818</v>
      </c>
      <c r="C842" s="12" t="s">
        <v>3347</v>
      </c>
      <c r="D842" s="16" t="s">
        <v>3348</v>
      </c>
      <c r="E842" s="9" t="s">
        <v>3349</v>
      </c>
      <c r="F842" s="16" t="s">
        <v>511</v>
      </c>
      <c r="G842" s="10">
        <v>43437</v>
      </c>
      <c r="H842" s="13">
        <v>16.5</v>
      </c>
      <c r="I842" s="8" t="s">
        <v>15</v>
      </c>
      <c r="J842" s="8" t="s">
        <v>13</v>
      </c>
      <c r="K842" s="8" t="s">
        <v>780</v>
      </c>
      <c r="L842" s="8" t="s">
        <v>801</v>
      </c>
      <c r="M842" s="8" t="s">
        <v>782</v>
      </c>
      <c r="N842" s="8" t="s">
        <v>786</v>
      </c>
      <c r="O842" s="43">
        <v>43437</v>
      </c>
      <c r="P842" s="8">
        <f t="shared" si="27"/>
        <v>6</v>
      </c>
      <c r="Q842" s="14"/>
    </row>
    <row r="843" spans="1:17" hidden="1">
      <c r="A843" s="6">
        <v>840</v>
      </c>
      <c r="B843" s="12" t="str">
        <f t="shared" si="26"/>
        <v>07-0146-0800-9210-2000-0000-0017a8400n6912</v>
      </c>
      <c r="C843" s="12" t="s">
        <v>3350</v>
      </c>
      <c r="D843" s="16" t="s">
        <v>3351</v>
      </c>
      <c r="E843" s="9" t="s">
        <v>3352</v>
      </c>
      <c r="F843" s="16" t="s">
        <v>512</v>
      </c>
      <c r="G843" s="10">
        <v>43311</v>
      </c>
      <c r="H843" s="13">
        <v>11.34</v>
      </c>
      <c r="I843" s="8" t="s">
        <v>15</v>
      </c>
      <c r="J843" s="8" t="s">
        <v>16</v>
      </c>
      <c r="K843" s="8" t="s">
        <v>780</v>
      </c>
      <c r="L843" s="8" t="s">
        <v>796</v>
      </c>
      <c r="M843" s="8" t="s">
        <v>785</v>
      </c>
      <c r="N843" s="8" t="s">
        <v>786</v>
      </c>
      <c r="O843" s="43">
        <v>43311</v>
      </c>
      <c r="P843" s="8">
        <f t="shared" si="27"/>
        <v>7</v>
      </c>
      <c r="Q843" s="14"/>
    </row>
    <row r="844" spans="1:17" hidden="1">
      <c r="A844" s="6">
        <v>841</v>
      </c>
      <c r="B844" s="12" t="str">
        <f t="shared" si="26"/>
        <v>07-0141-0169-6210-2000-0000-0017g1400x1612</v>
      </c>
      <c r="C844" s="12" t="s">
        <v>3353</v>
      </c>
      <c r="D844" s="16" t="s">
        <v>3354</v>
      </c>
      <c r="E844" s="9" t="s">
        <v>3355</v>
      </c>
      <c r="F844" s="16" t="s">
        <v>3356</v>
      </c>
      <c r="G844" s="10">
        <v>43383</v>
      </c>
      <c r="H844" s="13">
        <v>87.48</v>
      </c>
      <c r="I844" s="8" t="s">
        <v>15</v>
      </c>
      <c r="J844" s="8" t="s">
        <v>16</v>
      </c>
      <c r="K844" s="8" t="s">
        <v>780</v>
      </c>
      <c r="L844" s="8" t="s">
        <v>796</v>
      </c>
      <c r="M844" s="8" t="s">
        <v>785</v>
      </c>
      <c r="N844" s="8" t="s">
        <v>786</v>
      </c>
      <c r="O844" s="43">
        <v>43383</v>
      </c>
      <c r="P844" s="8">
        <f t="shared" si="27"/>
        <v>6</v>
      </c>
      <c r="Q844" s="14"/>
    </row>
    <row r="845" spans="1:17" hidden="1">
      <c r="A845" s="6">
        <v>842</v>
      </c>
      <c r="B845" s="12" t="str">
        <f t="shared" si="26"/>
        <v>07-0146-0829-2410-2000-0000-0011c8400x6214</v>
      </c>
      <c r="C845" s="12" t="s">
        <v>3357</v>
      </c>
      <c r="D845" s="16" t="s">
        <v>3358</v>
      </c>
      <c r="E845" s="9" t="s">
        <v>3359</v>
      </c>
      <c r="F845" s="16" t="s">
        <v>501</v>
      </c>
      <c r="G845" s="10">
        <v>43582</v>
      </c>
      <c r="H845" s="13">
        <v>79.2</v>
      </c>
      <c r="I845" s="8" t="s">
        <v>15</v>
      </c>
      <c r="J845" s="8" t="s">
        <v>16</v>
      </c>
      <c r="K845" s="8" t="s">
        <v>780</v>
      </c>
      <c r="L845" s="8" t="s">
        <v>801</v>
      </c>
      <c r="M845" s="8" t="s">
        <v>785</v>
      </c>
      <c r="N845" s="8" t="s">
        <v>786</v>
      </c>
      <c r="O845" s="43">
        <v>43582</v>
      </c>
      <c r="P845" s="8">
        <f t="shared" si="27"/>
        <v>6</v>
      </c>
      <c r="Q845" s="14"/>
    </row>
    <row r="846" spans="1:17" hidden="1">
      <c r="A846" s="6">
        <v>843</v>
      </c>
      <c r="B846" s="12" t="str">
        <f t="shared" si="26"/>
        <v>07-0146-0832-1510-2000-0000-0017d8400q6115</v>
      </c>
      <c r="C846" s="12" t="s">
        <v>3360</v>
      </c>
      <c r="D846" s="16" t="s">
        <v>3361</v>
      </c>
      <c r="E846" s="9" t="s">
        <v>3362</v>
      </c>
      <c r="F846" s="16" t="s">
        <v>46</v>
      </c>
      <c r="G846" s="10">
        <v>43540</v>
      </c>
      <c r="H846" s="13">
        <v>74.8</v>
      </c>
      <c r="I846" s="8" t="s">
        <v>15</v>
      </c>
      <c r="J846" s="8" t="s">
        <v>16</v>
      </c>
      <c r="K846" s="8" t="s">
        <v>780</v>
      </c>
      <c r="L846" s="8" t="s">
        <v>801</v>
      </c>
      <c r="M846" s="8" t="s">
        <v>785</v>
      </c>
      <c r="N846" s="8" t="s">
        <v>786</v>
      </c>
      <c r="O846" s="43">
        <v>43540</v>
      </c>
      <c r="P846" s="8">
        <f t="shared" si="27"/>
        <v>6</v>
      </c>
      <c r="Q846" s="14"/>
    </row>
    <row r="847" spans="1:17" hidden="1">
      <c r="A847" s="6">
        <v>844</v>
      </c>
      <c r="B847" s="12" t="str">
        <f t="shared" si="26"/>
        <v>07-0111-1088-6510-2000-0000-0012k0110w1615</v>
      </c>
      <c r="C847" s="12" t="s">
        <v>3363</v>
      </c>
      <c r="D847" s="16" t="s">
        <v>3364</v>
      </c>
      <c r="E847" s="9" t="s">
        <v>3365</v>
      </c>
      <c r="F847" s="16" t="s">
        <v>513</v>
      </c>
      <c r="G847" s="10">
        <v>43612</v>
      </c>
      <c r="H847" s="13">
        <v>89.1</v>
      </c>
      <c r="I847" s="8" t="s">
        <v>15</v>
      </c>
      <c r="J847" s="8" t="s">
        <v>32</v>
      </c>
      <c r="K847" s="8" t="s">
        <v>780</v>
      </c>
      <c r="L847" s="8" t="s">
        <v>801</v>
      </c>
      <c r="M847" s="8" t="s">
        <v>789</v>
      </c>
      <c r="N847" s="8" t="s">
        <v>786</v>
      </c>
      <c r="O847" s="43">
        <v>43612</v>
      </c>
      <c r="P847" s="8">
        <f t="shared" si="27"/>
        <v>6</v>
      </c>
      <c r="Q847" s="14"/>
    </row>
    <row r="848" spans="1:17" hidden="1">
      <c r="A848" s="6">
        <v>845</v>
      </c>
      <c r="B848" s="12" t="str">
        <f t="shared" si="26"/>
        <v>07-0111-1081-1010-2000-0000-0019k0110p1110</v>
      </c>
      <c r="C848" s="12" t="s">
        <v>3366</v>
      </c>
      <c r="D848" s="16" t="s">
        <v>3367</v>
      </c>
      <c r="E848" s="9" t="s">
        <v>3368</v>
      </c>
      <c r="F848" s="16" t="s">
        <v>504</v>
      </c>
      <c r="G848" s="10">
        <v>43826</v>
      </c>
      <c r="H848" s="13">
        <v>79.2</v>
      </c>
      <c r="I848" s="8" t="s">
        <v>15</v>
      </c>
      <c r="J848" s="8" t="s">
        <v>32</v>
      </c>
      <c r="K848" s="8" t="s">
        <v>780</v>
      </c>
      <c r="L848" s="8" t="s">
        <v>801</v>
      </c>
      <c r="M848" s="8" t="s">
        <v>789</v>
      </c>
      <c r="N848" s="8" t="s">
        <v>786</v>
      </c>
      <c r="O848" s="43">
        <v>43826</v>
      </c>
      <c r="P848" s="8">
        <f t="shared" si="27"/>
        <v>5</v>
      </c>
      <c r="Q848" s="14"/>
    </row>
    <row r="849" spans="1:17" hidden="1">
      <c r="A849" s="6">
        <v>846</v>
      </c>
      <c r="B849" s="12" t="str">
        <f t="shared" si="26"/>
        <v>07-0111-1083-2310-2000-0000-0017k0110r1213</v>
      </c>
      <c r="C849" s="12" t="s">
        <v>3369</v>
      </c>
      <c r="D849" s="16" t="s">
        <v>3370</v>
      </c>
      <c r="E849" s="9" t="s">
        <v>3371</v>
      </c>
      <c r="F849" s="16" t="s">
        <v>514</v>
      </c>
      <c r="G849" s="10">
        <v>43553</v>
      </c>
      <c r="H849" s="13">
        <v>33</v>
      </c>
      <c r="I849" s="8" t="s">
        <v>15</v>
      </c>
      <c r="J849" s="8" t="s">
        <v>32</v>
      </c>
      <c r="K849" s="8" t="s">
        <v>780</v>
      </c>
      <c r="L849" s="8" t="s">
        <v>801</v>
      </c>
      <c r="M849" s="8" t="s">
        <v>789</v>
      </c>
      <c r="N849" s="8" t="s">
        <v>786</v>
      </c>
      <c r="O849" s="43">
        <v>43553</v>
      </c>
      <c r="P849" s="8">
        <f t="shared" si="27"/>
        <v>6</v>
      </c>
      <c r="Q849" s="14"/>
    </row>
    <row r="850" spans="1:17" hidden="1">
      <c r="A850" s="6">
        <v>847</v>
      </c>
      <c r="B850" s="12" t="str">
        <f t="shared" si="26"/>
        <v/>
      </c>
      <c r="C850" s="12"/>
      <c r="D850" s="16"/>
      <c r="E850" s="9" t="s">
        <v>3372</v>
      </c>
      <c r="F850" s="16" t="s">
        <v>515</v>
      </c>
      <c r="G850" s="10">
        <v>43535</v>
      </c>
      <c r="H850" s="13">
        <v>16.5</v>
      </c>
      <c r="I850" s="8" t="s">
        <v>15</v>
      </c>
      <c r="J850" s="8" t="s">
        <v>16</v>
      </c>
      <c r="K850" s="8">
        <v>0</v>
      </c>
      <c r="L850" s="8" t="s">
        <v>804</v>
      </c>
      <c r="M850" s="8" t="s">
        <v>785</v>
      </c>
      <c r="N850" s="8" t="s">
        <v>786</v>
      </c>
      <c r="O850" s="43">
        <v>43535</v>
      </c>
      <c r="P850" s="8">
        <f t="shared" si="27"/>
        <v>6</v>
      </c>
      <c r="Q850" s="14"/>
    </row>
    <row r="851" spans="1:17" hidden="1">
      <c r="A851" s="6">
        <v>848</v>
      </c>
      <c r="B851" s="12" t="str">
        <f t="shared" si="26"/>
        <v>07-0141-0255-9510-2000-0000-0011f2400t1915</v>
      </c>
      <c r="C851" s="12" t="s">
        <v>3373</v>
      </c>
      <c r="D851" s="16" t="s">
        <v>3374</v>
      </c>
      <c r="E851" s="9" t="s">
        <v>3375</v>
      </c>
      <c r="F851" s="16" t="s">
        <v>516</v>
      </c>
      <c r="G851" s="10">
        <v>43528</v>
      </c>
      <c r="H851" s="13">
        <v>15.4</v>
      </c>
      <c r="I851" s="8" t="s">
        <v>15</v>
      </c>
      <c r="J851" s="8" t="s">
        <v>16</v>
      </c>
      <c r="K851" s="8" t="s">
        <v>780</v>
      </c>
      <c r="L851" s="8" t="s">
        <v>801</v>
      </c>
      <c r="M851" s="8" t="s">
        <v>785</v>
      </c>
      <c r="N851" s="8" t="s">
        <v>786</v>
      </c>
      <c r="O851" s="43">
        <v>43528</v>
      </c>
      <c r="P851" s="8">
        <f t="shared" si="27"/>
        <v>6</v>
      </c>
      <c r="Q851" s="14"/>
    </row>
    <row r="852" spans="1:17" hidden="1">
      <c r="A852" s="6">
        <v>849</v>
      </c>
      <c r="B852" s="12" t="str">
        <f t="shared" si="26"/>
        <v>07-0156-2287-6610-2000-0000-0010k2520v6616</v>
      </c>
      <c r="C852" s="12" t="s">
        <v>3376</v>
      </c>
      <c r="D852" s="16" t="s">
        <v>3377</v>
      </c>
      <c r="E852" s="9" t="s">
        <v>3378</v>
      </c>
      <c r="F852" s="16" t="s">
        <v>753</v>
      </c>
      <c r="G852" s="10">
        <v>43608</v>
      </c>
      <c r="H852" s="13">
        <v>79.2</v>
      </c>
      <c r="I852" s="8" t="s">
        <v>15</v>
      </c>
      <c r="J852" s="8" t="s">
        <v>13</v>
      </c>
      <c r="K852" s="8" t="s">
        <v>780</v>
      </c>
      <c r="L852" s="8" t="s">
        <v>801</v>
      </c>
      <c r="M852" s="8" t="s">
        <v>782</v>
      </c>
      <c r="N852" s="8" t="s">
        <v>786</v>
      </c>
      <c r="O852" s="43">
        <v>43608</v>
      </c>
      <c r="P852" s="8">
        <f t="shared" si="27"/>
        <v>6</v>
      </c>
      <c r="Q852" s="14"/>
    </row>
    <row r="853" spans="1:17" hidden="1">
      <c r="A853" s="6">
        <v>850</v>
      </c>
      <c r="B853" s="12" t="str">
        <f t="shared" si="26"/>
        <v>07-0156-2279-8810-2000-0000-0019h2520x6818</v>
      </c>
      <c r="C853" s="12" t="s">
        <v>3379</v>
      </c>
      <c r="D853" s="16" t="s">
        <v>3380</v>
      </c>
      <c r="E853" s="9" t="s">
        <v>3381</v>
      </c>
      <c r="F853" s="16" t="s">
        <v>517</v>
      </c>
      <c r="G853" s="10">
        <v>43615</v>
      </c>
      <c r="H853" s="13">
        <v>79.2</v>
      </c>
      <c r="I853" s="8" t="s">
        <v>15</v>
      </c>
      <c r="J853" s="8" t="s">
        <v>13</v>
      </c>
      <c r="K853" s="8" t="s">
        <v>780</v>
      </c>
      <c r="L853" s="8" t="s">
        <v>801</v>
      </c>
      <c r="M853" s="8" t="s">
        <v>782</v>
      </c>
      <c r="N853" s="8" t="s">
        <v>786</v>
      </c>
      <c r="O853" s="43">
        <v>43615</v>
      </c>
      <c r="P853" s="8">
        <f t="shared" si="27"/>
        <v>6</v>
      </c>
      <c r="Q853" s="14"/>
    </row>
    <row r="854" spans="1:17" hidden="1">
      <c r="A854" s="6">
        <v>851</v>
      </c>
      <c r="B854" s="12" t="str">
        <f t="shared" si="26"/>
        <v>07-0156-2279-8710-2000-0000-0016h2520x6817</v>
      </c>
      <c r="C854" s="12" t="s">
        <v>3382</v>
      </c>
      <c r="D854" s="16" t="s">
        <v>3383</v>
      </c>
      <c r="E854" s="9" t="s">
        <v>3384</v>
      </c>
      <c r="F854" s="16" t="s">
        <v>518</v>
      </c>
      <c r="G854" s="10">
        <v>43580</v>
      </c>
      <c r="H854" s="13">
        <v>63.8</v>
      </c>
      <c r="I854" s="8" t="s">
        <v>15</v>
      </c>
      <c r="J854" s="8" t="s">
        <v>13</v>
      </c>
      <c r="K854" s="8" t="s">
        <v>780</v>
      </c>
      <c r="L854" s="8" t="s">
        <v>801</v>
      </c>
      <c r="M854" s="8" t="s">
        <v>782</v>
      </c>
      <c r="N854" s="8" t="s">
        <v>786</v>
      </c>
      <c r="O854" s="43">
        <v>43580</v>
      </c>
      <c r="P854" s="8">
        <f t="shared" si="27"/>
        <v>6</v>
      </c>
      <c r="Q854" s="14"/>
    </row>
    <row r="855" spans="1:17" hidden="1">
      <c r="A855" s="6">
        <v>852</v>
      </c>
      <c r="B855" s="12" t="str">
        <f t="shared" si="26"/>
        <v>07-0158-9329-3910-2000-0000-0010c3590x8319</v>
      </c>
      <c r="C855" s="12" t="s">
        <v>3385</v>
      </c>
      <c r="D855" s="16" t="s">
        <v>3386</v>
      </c>
      <c r="E855" s="9" t="s">
        <v>3387</v>
      </c>
      <c r="F855" s="16" t="s">
        <v>398</v>
      </c>
      <c r="G855" s="10">
        <v>44008</v>
      </c>
      <c r="H855" s="13">
        <v>89.1</v>
      </c>
      <c r="I855" s="8" t="s">
        <v>15</v>
      </c>
      <c r="J855" s="8" t="s">
        <v>13</v>
      </c>
      <c r="K855" s="8" t="s">
        <v>780</v>
      </c>
      <c r="L855" s="8" t="s">
        <v>801</v>
      </c>
      <c r="M855" s="8" t="s">
        <v>782</v>
      </c>
      <c r="N855" s="8" t="s">
        <v>786</v>
      </c>
      <c r="O855" s="43">
        <v>44008</v>
      </c>
      <c r="P855" s="8">
        <f t="shared" si="27"/>
        <v>5</v>
      </c>
      <c r="Q855" s="14"/>
    </row>
    <row r="856" spans="1:17" hidden="1">
      <c r="A856" s="6">
        <v>853</v>
      </c>
      <c r="B856" s="12" t="str">
        <f t="shared" si="26"/>
        <v>07-1267-8431-3210-2000-0000-0016d4681p7322</v>
      </c>
      <c r="C856" s="12" t="s">
        <v>3388</v>
      </c>
      <c r="D856" s="16" t="s">
        <v>3389</v>
      </c>
      <c r="E856" s="9" t="s">
        <v>3390</v>
      </c>
      <c r="F856" s="16" t="s">
        <v>162</v>
      </c>
      <c r="G856" s="10">
        <v>43719</v>
      </c>
      <c r="H856" s="13">
        <v>242</v>
      </c>
      <c r="I856" s="8" t="s">
        <v>12</v>
      </c>
      <c r="J856" s="8" t="s">
        <v>13</v>
      </c>
      <c r="K856" s="8" t="s">
        <v>780</v>
      </c>
      <c r="L856" s="8" t="s">
        <v>801</v>
      </c>
      <c r="M856" s="8" t="s">
        <v>782</v>
      </c>
      <c r="N856" s="8" t="s">
        <v>783</v>
      </c>
      <c r="O856" s="43">
        <v>43719</v>
      </c>
      <c r="P856" s="8">
        <f t="shared" si="27"/>
        <v>5</v>
      </c>
      <c r="Q856" s="14"/>
    </row>
    <row r="857" spans="1:17" hidden="1">
      <c r="A857" s="6">
        <v>854</v>
      </c>
      <c r="B857" s="12" t="str">
        <f t="shared" si="26"/>
        <v>07-0158-9326-9910-2000-0000-0019c3590u8919</v>
      </c>
      <c r="C857" s="12" t="s">
        <v>3391</v>
      </c>
      <c r="D857" s="16" t="s">
        <v>3392</v>
      </c>
      <c r="E857" s="9" t="s">
        <v>3393</v>
      </c>
      <c r="F857" s="16" t="s">
        <v>519</v>
      </c>
      <c r="G857" s="10">
        <v>43616</v>
      </c>
      <c r="H857" s="13">
        <v>50.05</v>
      </c>
      <c r="I857" s="8" t="s">
        <v>15</v>
      </c>
      <c r="J857" s="8" t="s">
        <v>13</v>
      </c>
      <c r="K857" s="8" t="s">
        <v>780</v>
      </c>
      <c r="L857" s="8" t="s">
        <v>801</v>
      </c>
      <c r="M857" s="8" t="s">
        <v>782</v>
      </c>
      <c r="N857" s="8" t="s">
        <v>786</v>
      </c>
      <c r="O857" s="43">
        <v>43616</v>
      </c>
      <c r="P857" s="8">
        <f t="shared" si="27"/>
        <v>6</v>
      </c>
      <c r="Q857" s="14"/>
    </row>
    <row r="858" spans="1:17" hidden="1">
      <c r="A858" s="6">
        <v>855</v>
      </c>
      <c r="B858" s="12" t="str">
        <f t="shared" si="26"/>
        <v>07-0158-9328-3110-2000-0000-0017c3590w8311</v>
      </c>
      <c r="C858" s="12" t="s">
        <v>3394</v>
      </c>
      <c r="D858" s="16" t="s">
        <v>3395</v>
      </c>
      <c r="E858" s="9" t="s">
        <v>3396</v>
      </c>
      <c r="F858" s="16" t="s">
        <v>520</v>
      </c>
      <c r="G858" s="10">
        <v>43616</v>
      </c>
      <c r="H858" s="13">
        <v>46.2</v>
      </c>
      <c r="I858" s="8" t="s">
        <v>15</v>
      </c>
      <c r="J858" s="8" t="s">
        <v>13</v>
      </c>
      <c r="K858" s="8" t="s">
        <v>780</v>
      </c>
      <c r="L858" s="8" t="s">
        <v>801</v>
      </c>
      <c r="M858" s="8" t="s">
        <v>782</v>
      </c>
      <c r="N858" s="8" t="s">
        <v>786</v>
      </c>
      <c r="O858" s="43">
        <v>43616</v>
      </c>
      <c r="P858" s="8">
        <f t="shared" si="27"/>
        <v>6</v>
      </c>
      <c r="Q858" s="14"/>
    </row>
    <row r="859" spans="1:17" hidden="1">
      <c r="A859" s="6">
        <v>856</v>
      </c>
      <c r="B859" s="12" t="str">
        <f t="shared" si="26"/>
        <v>07-0158-9327-0410-2000-0000-0014c3590v8014</v>
      </c>
      <c r="C859" s="12" t="s">
        <v>3397</v>
      </c>
      <c r="D859" s="16" t="s">
        <v>3398</v>
      </c>
      <c r="E859" s="9" t="s">
        <v>3399</v>
      </c>
      <c r="F859" s="16" t="s">
        <v>519</v>
      </c>
      <c r="G859" s="10">
        <v>43616</v>
      </c>
      <c r="H859" s="13">
        <v>89.1</v>
      </c>
      <c r="I859" s="8" t="s">
        <v>15</v>
      </c>
      <c r="J859" s="8" t="s">
        <v>13</v>
      </c>
      <c r="K859" s="8" t="s">
        <v>780</v>
      </c>
      <c r="L859" s="8" t="s">
        <v>801</v>
      </c>
      <c r="M859" s="8" t="s">
        <v>782</v>
      </c>
      <c r="N859" s="8" t="s">
        <v>786</v>
      </c>
      <c r="O859" s="43">
        <v>43616</v>
      </c>
      <c r="P859" s="8">
        <f t="shared" si="27"/>
        <v>6</v>
      </c>
      <c r="Q859" s="14"/>
    </row>
    <row r="860" spans="1:17" hidden="1">
      <c r="A860" s="6">
        <v>857</v>
      </c>
      <c r="B860" s="12" t="str">
        <f t="shared" si="26"/>
        <v>07-0165-0878-4110-2000-0000-0017h8600w5411</v>
      </c>
      <c r="C860" s="12" t="s">
        <v>3400</v>
      </c>
      <c r="D860" s="16" t="s">
        <v>3401</v>
      </c>
      <c r="E860" s="9" t="s">
        <v>3402</v>
      </c>
      <c r="F860" s="16" t="s">
        <v>521</v>
      </c>
      <c r="G860" s="10">
        <v>43525</v>
      </c>
      <c r="H860" s="13">
        <v>79.2</v>
      </c>
      <c r="I860" s="8" t="s">
        <v>15</v>
      </c>
      <c r="J860" s="8" t="s">
        <v>13</v>
      </c>
      <c r="K860" s="8" t="s">
        <v>800</v>
      </c>
      <c r="L860" s="8" t="s">
        <v>801</v>
      </c>
      <c r="M860" s="8" t="s">
        <v>782</v>
      </c>
      <c r="N860" s="8" t="s">
        <v>786</v>
      </c>
      <c r="O860" s="43">
        <v>43525</v>
      </c>
      <c r="P860" s="8">
        <f t="shared" si="27"/>
        <v>6</v>
      </c>
      <c r="Q860" s="14"/>
    </row>
    <row r="861" spans="1:17" hidden="1">
      <c r="A861" s="6">
        <v>858</v>
      </c>
      <c r="B861" s="12" t="str">
        <f t="shared" si="26"/>
        <v>07-0167-8221-4010-2000-0000-0012</v>
      </c>
      <c r="C861" s="12" t="s">
        <v>3403</v>
      </c>
      <c r="D861" s="16"/>
      <c r="E861" s="9" t="s">
        <v>3404</v>
      </c>
      <c r="F861" s="16" t="s">
        <v>106</v>
      </c>
      <c r="G861" s="10">
        <v>43599</v>
      </c>
      <c r="H861" s="13">
        <v>61.6</v>
      </c>
      <c r="I861" s="8" t="s">
        <v>15</v>
      </c>
      <c r="J861" s="8" t="s">
        <v>13</v>
      </c>
      <c r="K861" s="8" t="s">
        <v>800</v>
      </c>
      <c r="L861" s="8" t="s">
        <v>801</v>
      </c>
      <c r="M861" s="8" t="s">
        <v>782</v>
      </c>
      <c r="N861" s="8" t="s">
        <v>786</v>
      </c>
      <c r="O861" s="43">
        <v>43599</v>
      </c>
      <c r="P861" s="8">
        <f t="shared" si="27"/>
        <v>6</v>
      </c>
      <c r="Q861" s="14"/>
    </row>
    <row r="862" spans="1:17" hidden="1">
      <c r="A862" s="6">
        <v>859</v>
      </c>
      <c r="B862" s="12" t="str">
        <f t="shared" si="26"/>
        <v>07-0158-9323-6010-2000-0000-0012c3590r8610</v>
      </c>
      <c r="C862" s="12" t="s">
        <v>3405</v>
      </c>
      <c r="D862" s="16" t="s">
        <v>3406</v>
      </c>
      <c r="E862" s="9" t="s">
        <v>3407</v>
      </c>
      <c r="F862" s="16" t="s">
        <v>522</v>
      </c>
      <c r="G862" s="10">
        <v>43658</v>
      </c>
      <c r="H862" s="13">
        <v>70.400000000000006</v>
      </c>
      <c r="I862" s="8" t="s">
        <v>15</v>
      </c>
      <c r="J862" s="8" t="s">
        <v>13</v>
      </c>
      <c r="K862" s="8" t="s">
        <v>780</v>
      </c>
      <c r="L862" s="8" t="s">
        <v>801</v>
      </c>
      <c r="M862" s="8" t="s">
        <v>782</v>
      </c>
      <c r="N862" s="8" t="s">
        <v>786</v>
      </c>
      <c r="O862" s="43">
        <v>43658</v>
      </c>
      <c r="P862" s="8">
        <f t="shared" si="27"/>
        <v>6</v>
      </c>
      <c r="Q862" s="14"/>
    </row>
    <row r="863" spans="1:17" hidden="1">
      <c r="A863" s="6">
        <v>860</v>
      </c>
      <c r="B863" s="12" t="str">
        <f t="shared" si="26"/>
        <v>07-0158-9323-6110-2000-0000-0015c3590r8611</v>
      </c>
      <c r="C863" s="12" t="s">
        <v>3408</v>
      </c>
      <c r="D863" s="16" t="s">
        <v>3409</v>
      </c>
      <c r="E863" s="9" t="s">
        <v>3410</v>
      </c>
      <c r="F863" s="16" t="s">
        <v>522</v>
      </c>
      <c r="G863" s="10">
        <v>43658</v>
      </c>
      <c r="H863" s="13">
        <v>79.2</v>
      </c>
      <c r="I863" s="8" t="s">
        <v>15</v>
      </c>
      <c r="J863" s="8" t="s">
        <v>13</v>
      </c>
      <c r="K863" s="8" t="s">
        <v>780</v>
      </c>
      <c r="L863" s="8" t="s">
        <v>801</v>
      </c>
      <c r="M863" s="8" t="s">
        <v>782</v>
      </c>
      <c r="N863" s="8" t="s">
        <v>786</v>
      </c>
      <c r="O863" s="43">
        <v>43658</v>
      </c>
      <c r="P863" s="8">
        <f t="shared" si="27"/>
        <v>6</v>
      </c>
      <c r="Q863" s="14"/>
    </row>
    <row r="864" spans="1:17" hidden="1">
      <c r="A864" s="6">
        <v>861</v>
      </c>
      <c r="B864" s="12" t="str">
        <f t="shared" si="26"/>
        <v>07-0158-9323-6310-2000-0000-0011c3590r8613</v>
      </c>
      <c r="C864" s="12" t="s">
        <v>3411</v>
      </c>
      <c r="D864" s="16" t="s">
        <v>3412</v>
      </c>
      <c r="E864" s="9" t="s">
        <v>3413</v>
      </c>
      <c r="F864" s="16" t="s">
        <v>522</v>
      </c>
      <c r="G864" s="10">
        <v>43658</v>
      </c>
      <c r="H864" s="13">
        <v>70.400000000000006</v>
      </c>
      <c r="I864" s="8" t="s">
        <v>15</v>
      </c>
      <c r="J864" s="8" t="s">
        <v>13</v>
      </c>
      <c r="K864" s="8" t="s">
        <v>780</v>
      </c>
      <c r="L864" s="8" t="s">
        <v>801</v>
      </c>
      <c r="M864" s="8" t="s">
        <v>782</v>
      </c>
      <c r="N864" s="8" t="s">
        <v>786</v>
      </c>
      <c r="O864" s="43">
        <v>43658</v>
      </c>
      <c r="P864" s="8">
        <f t="shared" si="27"/>
        <v>6</v>
      </c>
      <c r="Q864" s="14"/>
    </row>
    <row r="865" spans="1:17" hidden="1">
      <c r="A865" s="6">
        <v>862</v>
      </c>
      <c r="B865" s="12" t="str">
        <f t="shared" si="26"/>
        <v>07-0158-9323-6410-2000-0000-0014c3590r8614</v>
      </c>
      <c r="C865" s="12" t="s">
        <v>3414</v>
      </c>
      <c r="D865" s="16" t="s">
        <v>3415</v>
      </c>
      <c r="E865" s="9" t="s">
        <v>3416</v>
      </c>
      <c r="F865" s="16" t="s">
        <v>522</v>
      </c>
      <c r="G865" s="10">
        <v>43658</v>
      </c>
      <c r="H865" s="13">
        <v>79.2</v>
      </c>
      <c r="I865" s="8" t="s">
        <v>15</v>
      </c>
      <c r="J865" s="8" t="s">
        <v>13</v>
      </c>
      <c r="K865" s="8" t="s">
        <v>780</v>
      </c>
      <c r="L865" s="8" t="s">
        <v>801</v>
      </c>
      <c r="M865" s="8" t="s">
        <v>782</v>
      </c>
      <c r="N865" s="8" t="s">
        <v>786</v>
      </c>
      <c r="O865" s="43">
        <v>43658</v>
      </c>
      <c r="P865" s="8">
        <f t="shared" si="27"/>
        <v>6</v>
      </c>
      <c r="Q865" s="14"/>
    </row>
    <row r="866" spans="1:17" hidden="1">
      <c r="A866" s="6">
        <v>863</v>
      </c>
      <c r="B866" s="12" t="str">
        <f t="shared" si="26"/>
        <v>07-0158-9323-5910-2000-0000-0018c3590r8519</v>
      </c>
      <c r="C866" s="12" t="s">
        <v>3417</v>
      </c>
      <c r="D866" s="16" t="s">
        <v>3418</v>
      </c>
      <c r="E866" s="9" t="s">
        <v>3419</v>
      </c>
      <c r="F866" s="16" t="s">
        <v>522</v>
      </c>
      <c r="G866" s="10">
        <v>43658</v>
      </c>
      <c r="H866" s="13">
        <v>61.6</v>
      </c>
      <c r="I866" s="8" t="s">
        <v>15</v>
      </c>
      <c r="J866" s="8" t="s">
        <v>13</v>
      </c>
      <c r="K866" s="8" t="s">
        <v>780</v>
      </c>
      <c r="L866" s="8" t="s">
        <v>801</v>
      </c>
      <c r="M866" s="8" t="s">
        <v>782</v>
      </c>
      <c r="N866" s="8" t="s">
        <v>786</v>
      </c>
      <c r="O866" s="43">
        <v>43658</v>
      </c>
      <c r="P866" s="8">
        <f t="shared" si="27"/>
        <v>6</v>
      </c>
      <c r="Q866" s="14"/>
    </row>
    <row r="867" spans="1:17" hidden="1">
      <c r="A867" s="6">
        <v>864</v>
      </c>
      <c r="B867" s="12" t="str">
        <f t="shared" si="26"/>
        <v>07-0171-1463-6010-2000-0000-0012g4710r1610</v>
      </c>
      <c r="C867" s="12" t="s">
        <v>3420</v>
      </c>
      <c r="D867" s="16" t="s">
        <v>3421</v>
      </c>
      <c r="E867" s="9" t="s">
        <v>3422</v>
      </c>
      <c r="F867" s="16" t="s">
        <v>523</v>
      </c>
      <c r="G867" s="10">
        <v>43501</v>
      </c>
      <c r="H867" s="13">
        <v>89.1</v>
      </c>
      <c r="I867" s="8" t="s">
        <v>15</v>
      </c>
      <c r="J867" s="8" t="s">
        <v>75</v>
      </c>
      <c r="K867" s="8" t="s">
        <v>800</v>
      </c>
      <c r="L867" s="8" t="s">
        <v>801</v>
      </c>
      <c r="M867" s="8" t="s">
        <v>792</v>
      </c>
      <c r="N867" s="8" t="s">
        <v>786</v>
      </c>
      <c r="O867" s="43">
        <v>43501</v>
      </c>
      <c r="P867" s="8">
        <f t="shared" si="27"/>
        <v>6</v>
      </c>
      <c r="Q867" s="14"/>
    </row>
    <row r="868" spans="1:17" hidden="1">
      <c r="A868" s="6">
        <v>865</v>
      </c>
      <c r="B868" s="12" t="str">
        <f t="shared" si="26"/>
        <v>07-0167-8225-3910-2000-0000-0014c2680t7319</v>
      </c>
      <c r="C868" s="12" t="s">
        <v>3423</v>
      </c>
      <c r="D868" s="16" t="s">
        <v>3424</v>
      </c>
      <c r="E868" s="9" t="s">
        <v>3425</v>
      </c>
      <c r="F868" s="16" t="s">
        <v>291</v>
      </c>
      <c r="G868" s="10">
        <v>43612</v>
      </c>
      <c r="H868" s="13">
        <v>51.7</v>
      </c>
      <c r="I868" s="8" t="s">
        <v>15</v>
      </c>
      <c r="J868" s="8" t="s">
        <v>13</v>
      </c>
      <c r="K868" s="8" t="s">
        <v>800</v>
      </c>
      <c r="L868" s="8" t="s">
        <v>801</v>
      </c>
      <c r="M868" s="8" t="s">
        <v>782</v>
      </c>
      <c r="N868" s="8" t="s">
        <v>786</v>
      </c>
      <c r="O868" s="43">
        <v>43612</v>
      </c>
      <c r="P868" s="8">
        <f t="shared" si="27"/>
        <v>6</v>
      </c>
      <c r="Q868" s="14"/>
    </row>
    <row r="869" spans="1:17" hidden="1">
      <c r="A869" s="6">
        <v>866</v>
      </c>
      <c r="B869" s="12" t="str">
        <f t="shared" si="26"/>
        <v>07-0185-5068-9810-2000-0000-0019g0850w5918</v>
      </c>
      <c r="C869" s="12" t="s">
        <v>3426</v>
      </c>
      <c r="D869" s="16" t="s">
        <v>3427</v>
      </c>
      <c r="E869" s="9" t="s">
        <v>3428</v>
      </c>
      <c r="F869" s="16" t="s">
        <v>524</v>
      </c>
      <c r="G869" s="10">
        <v>43615</v>
      </c>
      <c r="H869" s="13">
        <v>89.1</v>
      </c>
      <c r="I869" s="8" t="s">
        <v>15</v>
      </c>
      <c r="J869" s="8" t="s">
        <v>75</v>
      </c>
      <c r="K869" s="8" t="s">
        <v>800</v>
      </c>
      <c r="L869" s="8" t="s">
        <v>801</v>
      </c>
      <c r="M869" s="8" t="s">
        <v>792</v>
      </c>
      <c r="N869" s="8" t="s">
        <v>786</v>
      </c>
      <c r="O869" s="43">
        <v>43615</v>
      </c>
      <c r="P869" s="8">
        <f t="shared" si="27"/>
        <v>6</v>
      </c>
      <c r="Q869" s="14"/>
    </row>
    <row r="870" spans="1:17" hidden="1">
      <c r="A870" s="6">
        <v>867</v>
      </c>
      <c r="B870" s="12" t="str">
        <f t="shared" si="26"/>
        <v>07-0111-1092-4710-2000-0000-0019m0110q1417</v>
      </c>
      <c r="C870" s="12" t="s">
        <v>3429</v>
      </c>
      <c r="D870" s="16" t="s">
        <v>3430</v>
      </c>
      <c r="E870" s="9" t="s">
        <v>3431</v>
      </c>
      <c r="F870" s="16" t="s">
        <v>525</v>
      </c>
      <c r="G870" s="10">
        <v>43581</v>
      </c>
      <c r="H870" s="13">
        <v>24.2</v>
      </c>
      <c r="I870" s="8" t="s">
        <v>15</v>
      </c>
      <c r="J870" s="8" t="s">
        <v>32</v>
      </c>
      <c r="K870" s="8" t="s">
        <v>800</v>
      </c>
      <c r="L870" s="8" t="s">
        <v>801</v>
      </c>
      <c r="M870" s="8" t="s">
        <v>789</v>
      </c>
      <c r="N870" s="8" t="s">
        <v>786</v>
      </c>
      <c r="O870" s="43">
        <v>43581</v>
      </c>
      <c r="P870" s="8">
        <f t="shared" si="27"/>
        <v>6</v>
      </c>
      <c r="Q870" s="14"/>
    </row>
    <row r="871" spans="1:17" hidden="1">
      <c r="A871" s="6">
        <v>868</v>
      </c>
      <c r="B871" s="12" t="str">
        <f t="shared" si="26"/>
        <v>07-0111-1087-4210-2000-0000-0012k0110v1412</v>
      </c>
      <c r="C871" s="12" t="s">
        <v>3432</v>
      </c>
      <c r="D871" s="16" t="s">
        <v>3433</v>
      </c>
      <c r="E871" s="9" t="s">
        <v>3434</v>
      </c>
      <c r="F871" s="16" t="s">
        <v>526</v>
      </c>
      <c r="G871" s="10">
        <v>43575</v>
      </c>
      <c r="H871" s="13">
        <v>33</v>
      </c>
      <c r="I871" s="8" t="s">
        <v>15</v>
      </c>
      <c r="J871" s="8" t="s">
        <v>32</v>
      </c>
      <c r="K871" s="8" t="s">
        <v>800</v>
      </c>
      <c r="L871" s="8" t="s">
        <v>801</v>
      </c>
      <c r="M871" s="8" t="s">
        <v>789</v>
      </c>
      <c r="N871" s="8" t="s">
        <v>786</v>
      </c>
      <c r="O871" s="43">
        <v>43575</v>
      </c>
      <c r="P871" s="8">
        <f t="shared" si="27"/>
        <v>6</v>
      </c>
      <c r="Q871" s="14"/>
    </row>
    <row r="872" spans="1:17" hidden="1">
      <c r="A872" s="6">
        <v>869</v>
      </c>
      <c r="B872" s="12" t="str">
        <f t="shared" si="26"/>
        <v>07-0141-0569-2810-2000-0000-0011g5400x1218</v>
      </c>
      <c r="C872" s="12" t="s">
        <v>3435</v>
      </c>
      <c r="D872" s="16" t="s">
        <v>3436</v>
      </c>
      <c r="E872" s="9" t="s">
        <v>3437</v>
      </c>
      <c r="F872" s="16" t="s">
        <v>527</v>
      </c>
      <c r="G872" s="10">
        <v>43580</v>
      </c>
      <c r="H872" s="13">
        <v>77</v>
      </c>
      <c r="I872" s="8" t="s">
        <v>15</v>
      </c>
      <c r="J872" s="8" t="s">
        <v>16</v>
      </c>
      <c r="K872" s="8" t="s">
        <v>800</v>
      </c>
      <c r="L872" s="8" t="s">
        <v>801</v>
      </c>
      <c r="M872" s="8" t="s">
        <v>785</v>
      </c>
      <c r="N872" s="8" t="s">
        <v>786</v>
      </c>
      <c r="O872" s="43">
        <v>43580</v>
      </c>
      <c r="P872" s="8">
        <f t="shared" si="27"/>
        <v>6</v>
      </c>
      <c r="Q872" s="14"/>
    </row>
    <row r="873" spans="1:17" hidden="1">
      <c r="A873" s="6">
        <v>870</v>
      </c>
      <c r="B873" s="12" t="str">
        <f t="shared" si="26"/>
        <v>07-0146-0830-1510-2000-0000-0019d8400n6115</v>
      </c>
      <c r="C873" s="12" t="s">
        <v>3438</v>
      </c>
      <c r="D873" s="16" t="s">
        <v>3439</v>
      </c>
      <c r="E873" s="9" t="s">
        <v>3440</v>
      </c>
      <c r="F873" s="16" t="s">
        <v>528</v>
      </c>
      <c r="G873" s="10">
        <v>43698</v>
      </c>
      <c r="H873" s="13">
        <v>56.1</v>
      </c>
      <c r="I873" s="8" t="s">
        <v>15</v>
      </c>
      <c r="J873" s="8" t="s">
        <v>16</v>
      </c>
      <c r="K873" s="8" t="s">
        <v>780</v>
      </c>
      <c r="L873" s="8" t="s">
        <v>801</v>
      </c>
      <c r="M873" s="8" t="s">
        <v>785</v>
      </c>
      <c r="N873" s="8" t="s">
        <v>786</v>
      </c>
      <c r="O873" s="43">
        <v>43698</v>
      </c>
      <c r="P873" s="8">
        <f t="shared" si="27"/>
        <v>6</v>
      </c>
      <c r="Q873" s="14"/>
    </row>
    <row r="874" spans="1:17" hidden="1">
      <c r="A874" s="6">
        <v>871</v>
      </c>
      <c r="B874" s="12" t="str">
        <f t="shared" si="26"/>
        <v>07-0140-4624-9340-2000-0000-0011c6440s0913</v>
      </c>
      <c r="C874" s="12" t="s">
        <v>3441</v>
      </c>
      <c r="D874" s="16" t="s">
        <v>3442</v>
      </c>
      <c r="E874" s="9" t="s">
        <v>3443</v>
      </c>
      <c r="F874" s="16" t="s">
        <v>529</v>
      </c>
      <c r="G874" s="10">
        <v>42678</v>
      </c>
      <c r="H874" s="13">
        <v>26.765000000000001</v>
      </c>
      <c r="I874" s="8" t="s">
        <v>15</v>
      </c>
      <c r="J874" s="8" t="s">
        <v>16</v>
      </c>
      <c r="K874" s="8" t="s">
        <v>780</v>
      </c>
      <c r="L874" s="8" t="s">
        <v>794</v>
      </c>
      <c r="M874" s="8" t="s">
        <v>785</v>
      </c>
      <c r="N874" s="8" t="s">
        <v>786</v>
      </c>
      <c r="O874" s="43">
        <v>42678</v>
      </c>
      <c r="P874" s="8">
        <f t="shared" si="27"/>
        <v>8</v>
      </c>
      <c r="Q874" s="14"/>
    </row>
    <row r="875" spans="1:17" hidden="1">
      <c r="A875" s="6">
        <v>872</v>
      </c>
      <c r="B875" s="12" t="str">
        <f t="shared" si="26"/>
        <v>07-0146-0893-9510-2000-0000-0016m8400r6915</v>
      </c>
      <c r="C875" s="12" t="s">
        <v>3444</v>
      </c>
      <c r="D875" s="16" t="s">
        <v>3445</v>
      </c>
      <c r="E875" s="9" t="s">
        <v>3446</v>
      </c>
      <c r="F875" s="16" t="s">
        <v>530</v>
      </c>
      <c r="G875" s="10">
        <v>43582</v>
      </c>
      <c r="H875" s="13">
        <v>79.2</v>
      </c>
      <c r="I875" s="8" t="s">
        <v>15</v>
      </c>
      <c r="J875" s="8" t="s">
        <v>16</v>
      </c>
      <c r="K875" s="8" t="s">
        <v>800</v>
      </c>
      <c r="L875" s="8" t="s">
        <v>801</v>
      </c>
      <c r="M875" s="8" t="s">
        <v>785</v>
      </c>
      <c r="N875" s="8" t="s">
        <v>786</v>
      </c>
      <c r="O875" s="43">
        <v>43582</v>
      </c>
      <c r="P875" s="8">
        <f t="shared" si="27"/>
        <v>6</v>
      </c>
      <c r="Q875" s="14"/>
    </row>
    <row r="876" spans="1:17" hidden="1">
      <c r="A876" s="6">
        <v>873</v>
      </c>
      <c r="B876" s="12" t="str">
        <f t="shared" si="26"/>
        <v>07-0134-1607-7510-2000-0000-0019a6310v4715</v>
      </c>
      <c r="C876" s="12" t="s">
        <v>3447</v>
      </c>
      <c r="D876" s="16" t="s">
        <v>3448</v>
      </c>
      <c r="E876" s="9" t="s">
        <v>3449</v>
      </c>
      <c r="F876" s="16" t="s">
        <v>531</v>
      </c>
      <c r="G876" s="10">
        <v>43552</v>
      </c>
      <c r="H876" s="13">
        <v>29.15</v>
      </c>
      <c r="I876" s="8" t="s">
        <v>15</v>
      </c>
      <c r="J876" s="8" t="s">
        <v>16</v>
      </c>
      <c r="K876" s="8" t="s">
        <v>800</v>
      </c>
      <c r="L876" s="8" t="s">
        <v>801</v>
      </c>
      <c r="M876" s="8" t="s">
        <v>785</v>
      </c>
      <c r="N876" s="8" t="s">
        <v>786</v>
      </c>
      <c r="O876" s="43">
        <v>43552</v>
      </c>
      <c r="P876" s="8">
        <f t="shared" si="27"/>
        <v>6</v>
      </c>
      <c r="Q876" s="14"/>
    </row>
    <row r="877" spans="1:17" hidden="1">
      <c r="A877" s="6">
        <v>874</v>
      </c>
      <c r="B877" s="12" t="str">
        <f t="shared" si="26"/>
        <v>07-0156-2287-0310-2000-0000-0015k2520v6013</v>
      </c>
      <c r="C877" s="12" t="s">
        <v>3450</v>
      </c>
      <c r="D877" s="16" t="s">
        <v>3451</v>
      </c>
      <c r="E877" s="9" t="s">
        <v>3452</v>
      </c>
      <c r="F877" s="16" t="s">
        <v>532</v>
      </c>
      <c r="G877" s="10">
        <v>43629</v>
      </c>
      <c r="H877" s="13">
        <v>77</v>
      </c>
      <c r="I877" s="8" t="s">
        <v>15</v>
      </c>
      <c r="J877" s="8" t="s">
        <v>13</v>
      </c>
      <c r="K877" s="8" t="s">
        <v>800</v>
      </c>
      <c r="L877" s="8" t="s">
        <v>801</v>
      </c>
      <c r="M877" s="8" t="s">
        <v>782</v>
      </c>
      <c r="N877" s="8" t="s">
        <v>786</v>
      </c>
      <c r="O877" s="43">
        <v>43629</v>
      </c>
      <c r="P877" s="8">
        <f t="shared" si="27"/>
        <v>6</v>
      </c>
      <c r="Q877" s="14"/>
    </row>
    <row r="878" spans="1:17" hidden="1">
      <c r="A878" s="6">
        <v>875</v>
      </c>
      <c r="B878" s="12" t="str">
        <f t="shared" si="26"/>
        <v>07-0158-9334-8010-2000-0000-0010d3590s8810</v>
      </c>
      <c r="C878" s="12" t="s">
        <v>3453</v>
      </c>
      <c r="D878" s="16" t="s">
        <v>3454</v>
      </c>
      <c r="E878" s="9" t="s">
        <v>3455</v>
      </c>
      <c r="F878" s="16" t="s">
        <v>533</v>
      </c>
      <c r="G878" s="10">
        <v>43581</v>
      </c>
      <c r="H878" s="13">
        <v>79.2</v>
      </c>
      <c r="I878" s="8" t="s">
        <v>15</v>
      </c>
      <c r="J878" s="8" t="s">
        <v>13</v>
      </c>
      <c r="K878" s="8" t="s">
        <v>800</v>
      </c>
      <c r="L878" s="8" t="s">
        <v>801</v>
      </c>
      <c r="M878" s="8" t="s">
        <v>782</v>
      </c>
      <c r="N878" s="8" t="s">
        <v>786</v>
      </c>
      <c r="O878" s="43">
        <v>43581</v>
      </c>
      <c r="P878" s="8">
        <f t="shared" si="27"/>
        <v>6</v>
      </c>
      <c r="Q878" s="14"/>
    </row>
    <row r="879" spans="1:17" hidden="1">
      <c r="A879" s="6">
        <v>876</v>
      </c>
      <c r="B879" s="12" t="str">
        <f t="shared" si="26"/>
        <v>07-0127-5002-1410-2000-0000-0011a0250q7114</v>
      </c>
      <c r="C879" s="12" t="s">
        <v>3456</v>
      </c>
      <c r="D879" s="16" t="s">
        <v>3457</v>
      </c>
      <c r="E879" s="9" t="s">
        <v>3458</v>
      </c>
      <c r="F879" s="16" t="s">
        <v>534</v>
      </c>
      <c r="G879" s="10">
        <v>43528</v>
      </c>
      <c r="H879" s="13">
        <v>89.1</v>
      </c>
      <c r="I879" s="8" t="s">
        <v>15</v>
      </c>
      <c r="J879" s="8" t="s">
        <v>38</v>
      </c>
      <c r="K879" s="8" t="s">
        <v>800</v>
      </c>
      <c r="L879" s="8" t="s">
        <v>801</v>
      </c>
      <c r="M879" s="8" t="s">
        <v>790</v>
      </c>
      <c r="N879" s="8" t="s">
        <v>786</v>
      </c>
      <c r="O879" s="43">
        <v>43528</v>
      </c>
      <c r="P879" s="8">
        <f t="shared" si="27"/>
        <v>6</v>
      </c>
      <c r="Q879" s="14"/>
    </row>
    <row r="880" spans="1:17" hidden="1">
      <c r="A880" s="6">
        <v>877</v>
      </c>
      <c r="B880" s="12" t="str">
        <f t="shared" si="26"/>
        <v>07-0167-8238-0410-2000-0000-0010d2680w7014</v>
      </c>
      <c r="C880" s="12" t="s">
        <v>3459</v>
      </c>
      <c r="D880" s="16" t="s">
        <v>3460</v>
      </c>
      <c r="E880" s="9" t="s">
        <v>3461</v>
      </c>
      <c r="F880" s="16" t="s">
        <v>3462</v>
      </c>
      <c r="G880" s="10">
        <v>43574</v>
      </c>
      <c r="H880" s="13">
        <v>79.2</v>
      </c>
      <c r="I880" s="8" t="s">
        <v>15</v>
      </c>
      <c r="J880" s="8" t="s">
        <v>13</v>
      </c>
      <c r="K880" s="8" t="s">
        <v>800</v>
      </c>
      <c r="L880" s="8" t="s">
        <v>801</v>
      </c>
      <c r="M880" s="8" t="s">
        <v>782</v>
      </c>
      <c r="N880" s="8" t="s">
        <v>786</v>
      </c>
      <c r="O880" s="43">
        <v>43574</v>
      </c>
      <c r="P880" s="8">
        <f t="shared" si="27"/>
        <v>6</v>
      </c>
      <c r="Q880" s="14"/>
    </row>
    <row r="881" spans="1:17" hidden="1">
      <c r="A881" s="6">
        <v>878</v>
      </c>
      <c r="B881" s="12" t="str">
        <f t="shared" si="26"/>
        <v>07-0185-5070-8110-2000-0000-0012h0850n5811</v>
      </c>
      <c r="C881" s="12" t="s">
        <v>3463</v>
      </c>
      <c r="D881" s="16" t="s">
        <v>3464</v>
      </c>
      <c r="E881" s="9" t="s">
        <v>3465</v>
      </c>
      <c r="F881" s="16" t="s">
        <v>535</v>
      </c>
      <c r="G881" s="10">
        <v>43560</v>
      </c>
      <c r="H881" s="13">
        <v>80.3</v>
      </c>
      <c r="I881" s="8" t="s">
        <v>15</v>
      </c>
      <c r="J881" s="8" t="s">
        <v>75</v>
      </c>
      <c r="K881" s="8" t="s">
        <v>800</v>
      </c>
      <c r="L881" s="8" t="s">
        <v>801</v>
      </c>
      <c r="M881" s="8" t="s">
        <v>792</v>
      </c>
      <c r="N881" s="8" t="s">
        <v>786</v>
      </c>
      <c r="O881" s="43">
        <v>43560</v>
      </c>
      <c r="P881" s="8">
        <f t="shared" si="27"/>
        <v>6</v>
      </c>
      <c r="Q881" s="14"/>
    </row>
    <row r="882" spans="1:17" hidden="1">
      <c r="A882" s="6">
        <v>879</v>
      </c>
      <c r="B882" s="12" t="str">
        <f t="shared" si="26"/>
        <v>07-0185-5070-8310-2000-0000-0018h0850n5813</v>
      </c>
      <c r="C882" s="12" t="s">
        <v>3466</v>
      </c>
      <c r="D882" s="16" t="s">
        <v>3467</v>
      </c>
      <c r="E882" s="9" t="s">
        <v>3468</v>
      </c>
      <c r="F882" s="16" t="s">
        <v>535</v>
      </c>
      <c r="G882" s="10">
        <v>43595</v>
      </c>
      <c r="H882" s="13">
        <v>68.2</v>
      </c>
      <c r="I882" s="8" t="s">
        <v>15</v>
      </c>
      <c r="J882" s="8" t="s">
        <v>75</v>
      </c>
      <c r="K882" s="8" t="s">
        <v>800</v>
      </c>
      <c r="L882" s="8" t="s">
        <v>801</v>
      </c>
      <c r="M882" s="8" t="s">
        <v>792</v>
      </c>
      <c r="N882" s="8" t="s">
        <v>786</v>
      </c>
      <c r="O882" s="43">
        <v>43595</v>
      </c>
      <c r="P882" s="8">
        <f t="shared" si="27"/>
        <v>6</v>
      </c>
      <c r="Q882" s="14"/>
    </row>
    <row r="883" spans="1:17" hidden="1">
      <c r="A883" s="6">
        <v>880</v>
      </c>
      <c r="B883" s="12" t="str">
        <f t="shared" si="26"/>
        <v>07-0158-9335-2510-2000-0000-0018d3590t8215</v>
      </c>
      <c r="C883" s="12" t="s">
        <v>3469</v>
      </c>
      <c r="D883" s="16" t="s">
        <v>3470</v>
      </c>
      <c r="E883" s="9" t="s">
        <v>3471</v>
      </c>
      <c r="F883" s="16" t="s">
        <v>123</v>
      </c>
      <c r="G883" s="10">
        <v>43539</v>
      </c>
      <c r="H883" s="13">
        <v>45.1</v>
      </c>
      <c r="I883" s="8" t="s">
        <v>15</v>
      </c>
      <c r="J883" s="8" t="s">
        <v>13</v>
      </c>
      <c r="K883" s="8" t="s">
        <v>800</v>
      </c>
      <c r="L883" s="8" t="s">
        <v>801</v>
      </c>
      <c r="M883" s="8" t="s">
        <v>782</v>
      </c>
      <c r="N883" s="8" t="s">
        <v>786</v>
      </c>
      <c r="O883" s="43">
        <v>43539</v>
      </c>
      <c r="P883" s="8">
        <f t="shared" si="27"/>
        <v>6</v>
      </c>
      <c r="Q883" s="14"/>
    </row>
    <row r="884" spans="1:17" hidden="1">
      <c r="A884" s="6">
        <v>881</v>
      </c>
      <c r="B884" s="12" t="str">
        <f t="shared" si="26"/>
        <v>07-0165-0883-9310-2000-0000-0010</v>
      </c>
      <c r="C884" s="12" t="s">
        <v>3472</v>
      </c>
      <c r="D884" s="16"/>
      <c r="E884" s="9" t="s">
        <v>3473</v>
      </c>
      <c r="F884" s="16" t="s">
        <v>457</v>
      </c>
      <c r="G884" s="10">
        <v>43601</v>
      </c>
      <c r="H884" s="13">
        <v>52.8</v>
      </c>
      <c r="I884" s="8" t="s">
        <v>15</v>
      </c>
      <c r="J884" s="8" t="s">
        <v>13</v>
      </c>
      <c r="K884" s="8" t="s">
        <v>800</v>
      </c>
      <c r="L884" s="8" t="s">
        <v>801</v>
      </c>
      <c r="M884" s="8" t="s">
        <v>782</v>
      </c>
      <c r="N884" s="8" t="s">
        <v>786</v>
      </c>
      <c r="O884" s="43">
        <v>43601</v>
      </c>
      <c r="P884" s="8">
        <f t="shared" si="27"/>
        <v>6</v>
      </c>
      <c r="Q884" s="14"/>
    </row>
    <row r="885" spans="1:17" hidden="1">
      <c r="A885" s="6">
        <v>882</v>
      </c>
      <c r="B885" s="12" t="str">
        <f t="shared" si="26"/>
        <v>07-0171-1461-0010-2000-0000-0018g4710p1010</v>
      </c>
      <c r="C885" s="12" t="s">
        <v>3474</v>
      </c>
      <c r="D885" s="16" t="s">
        <v>3475</v>
      </c>
      <c r="E885" s="9" t="s">
        <v>3476</v>
      </c>
      <c r="F885" s="16" t="s">
        <v>282</v>
      </c>
      <c r="G885" s="10">
        <v>43634</v>
      </c>
      <c r="H885" s="13">
        <v>64.349999999999994</v>
      </c>
      <c r="I885" s="8" t="s">
        <v>15</v>
      </c>
      <c r="J885" s="8" t="s">
        <v>75</v>
      </c>
      <c r="K885" s="8" t="s">
        <v>800</v>
      </c>
      <c r="L885" s="8" t="s">
        <v>801</v>
      </c>
      <c r="M885" s="8" t="s">
        <v>792</v>
      </c>
      <c r="N885" s="8" t="s">
        <v>786</v>
      </c>
      <c r="O885" s="43">
        <v>43634</v>
      </c>
      <c r="P885" s="8">
        <f t="shared" si="27"/>
        <v>6</v>
      </c>
      <c r="Q885" s="14"/>
    </row>
    <row r="886" spans="1:17" hidden="1">
      <c r="A886" s="6">
        <v>883</v>
      </c>
      <c r="B886" s="12" t="str">
        <f t="shared" si="26"/>
        <v>07-1267-8376-0610-2000-0000-0013h3681u7026</v>
      </c>
      <c r="C886" s="12" t="s">
        <v>3477</v>
      </c>
      <c r="D886" s="16" t="s">
        <v>3478</v>
      </c>
      <c r="E886" s="9" t="s">
        <v>3479</v>
      </c>
      <c r="F886" s="16" t="s">
        <v>536</v>
      </c>
      <c r="G886" s="10">
        <v>43717</v>
      </c>
      <c r="H886" s="13">
        <v>246.4</v>
      </c>
      <c r="I886" s="8" t="s">
        <v>12</v>
      </c>
      <c r="J886" s="8" t="s">
        <v>13</v>
      </c>
      <c r="K886" s="8" t="s">
        <v>800</v>
      </c>
      <c r="L886" s="8" t="s">
        <v>801</v>
      </c>
      <c r="M886" s="8" t="s">
        <v>782</v>
      </c>
      <c r="N886" s="8" t="s">
        <v>783</v>
      </c>
      <c r="O886" s="43">
        <v>43717</v>
      </c>
      <c r="P886" s="8">
        <f t="shared" si="27"/>
        <v>5</v>
      </c>
      <c r="Q886" s="14"/>
    </row>
    <row r="887" spans="1:17" hidden="1">
      <c r="A887" s="6">
        <v>884</v>
      </c>
      <c r="B887" s="12" t="str">
        <f t="shared" si="26"/>
        <v>07-0171-1477-0010-2000-0000-0019h4710v1010</v>
      </c>
      <c r="C887" s="12" t="s">
        <v>3480</v>
      </c>
      <c r="D887" s="16" t="s">
        <v>3481</v>
      </c>
      <c r="E887" s="9" t="s">
        <v>3482</v>
      </c>
      <c r="F887" s="16" t="s">
        <v>537</v>
      </c>
      <c r="G887" s="10">
        <v>43640</v>
      </c>
      <c r="H887" s="13">
        <v>72.599999999999994</v>
      </c>
      <c r="I887" s="8" t="s">
        <v>15</v>
      </c>
      <c r="J887" s="8" t="s">
        <v>75</v>
      </c>
      <c r="K887" s="8" t="s">
        <v>800</v>
      </c>
      <c r="L887" s="8" t="s">
        <v>801</v>
      </c>
      <c r="M887" s="8" t="s">
        <v>792</v>
      </c>
      <c r="N887" s="8" t="s">
        <v>786</v>
      </c>
      <c r="O887" s="43">
        <v>43640</v>
      </c>
      <c r="P887" s="8">
        <f t="shared" si="27"/>
        <v>6</v>
      </c>
      <c r="Q887" s="14"/>
    </row>
    <row r="888" spans="1:17" hidden="1">
      <c r="A888" s="6">
        <v>885</v>
      </c>
      <c r="B888" s="12" t="str">
        <f t="shared" si="26"/>
        <v>07-0171-1477-0110-2000-0000-0012h4710v1011</v>
      </c>
      <c r="C888" s="12" t="s">
        <v>3483</v>
      </c>
      <c r="D888" s="16" t="s">
        <v>3484</v>
      </c>
      <c r="E888" s="9" t="s">
        <v>3485</v>
      </c>
      <c r="F888" s="16" t="s">
        <v>537</v>
      </c>
      <c r="G888" s="10">
        <v>43640</v>
      </c>
      <c r="H888" s="13">
        <v>44</v>
      </c>
      <c r="I888" s="8" t="s">
        <v>15</v>
      </c>
      <c r="J888" s="8" t="s">
        <v>75</v>
      </c>
      <c r="K888" s="8" t="s">
        <v>800</v>
      </c>
      <c r="L888" s="8" t="s">
        <v>801</v>
      </c>
      <c r="M888" s="8" t="s">
        <v>792</v>
      </c>
      <c r="N888" s="8" t="s">
        <v>786</v>
      </c>
      <c r="O888" s="43">
        <v>43640</v>
      </c>
      <c r="P888" s="8">
        <f t="shared" si="27"/>
        <v>6</v>
      </c>
      <c r="Q888" s="14"/>
    </row>
    <row r="889" spans="1:17" hidden="1">
      <c r="A889" s="6">
        <v>886</v>
      </c>
      <c r="B889" s="12" t="str">
        <f t="shared" si="26"/>
        <v>07-0171-1476-9810-2000-0000-0013h4710u1918</v>
      </c>
      <c r="C889" s="12" t="s">
        <v>3486</v>
      </c>
      <c r="D889" s="16" t="s">
        <v>3487</v>
      </c>
      <c r="E889" s="9" t="s">
        <v>3488</v>
      </c>
      <c r="F889" s="16" t="s">
        <v>537</v>
      </c>
      <c r="G889" s="10">
        <v>43640</v>
      </c>
      <c r="H889" s="13">
        <v>79.2</v>
      </c>
      <c r="I889" s="8" t="s">
        <v>15</v>
      </c>
      <c r="J889" s="8" t="s">
        <v>75</v>
      </c>
      <c r="K889" s="8" t="s">
        <v>800</v>
      </c>
      <c r="L889" s="8" t="s">
        <v>801</v>
      </c>
      <c r="M889" s="8" t="s">
        <v>792</v>
      </c>
      <c r="N889" s="8" t="s">
        <v>786</v>
      </c>
      <c r="O889" s="43">
        <v>43640</v>
      </c>
      <c r="P889" s="8">
        <f t="shared" si="27"/>
        <v>6</v>
      </c>
      <c r="Q889" s="14"/>
    </row>
    <row r="890" spans="1:17" hidden="1">
      <c r="A890" s="6">
        <v>887</v>
      </c>
      <c r="B890" s="12" t="str">
        <f t="shared" si="26"/>
        <v>07-0165-0878-1910-2000-0000-0018h8600w5119</v>
      </c>
      <c r="C890" s="12" t="s">
        <v>3489</v>
      </c>
      <c r="D890" s="16" t="s">
        <v>3490</v>
      </c>
      <c r="E890" s="9" t="s">
        <v>3491</v>
      </c>
      <c r="F890" s="16" t="s">
        <v>538</v>
      </c>
      <c r="G890" s="10">
        <v>43525</v>
      </c>
      <c r="H890" s="13">
        <v>72.05</v>
      </c>
      <c r="I890" s="8" t="s">
        <v>15</v>
      </c>
      <c r="J890" s="8" t="s">
        <v>13</v>
      </c>
      <c r="K890" s="8" t="s">
        <v>800</v>
      </c>
      <c r="L890" s="8" t="s">
        <v>801</v>
      </c>
      <c r="M890" s="8" t="s">
        <v>782</v>
      </c>
      <c r="N890" s="8" t="s">
        <v>786</v>
      </c>
      <c r="O890" s="43">
        <v>43525</v>
      </c>
      <c r="P890" s="8">
        <f t="shared" si="27"/>
        <v>6</v>
      </c>
      <c r="Q890" s="14"/>
    </row>
    <row r="891" spans="1:17" hidden="1">
      <c r="A891" s="6">
        <v>888</v>
      </c>
      <c r="B891" s="12" t="str">
        <f t="shared" si="26"/>
        <v>07-0167-8114-4310-2000-0000-0016b1680s7413</v>
      </c>
      <c r="C891" s="12" t="s">
        <v>3492</v>
      </c>
      <c r="D891" s="16" t="s">
        <v>3493</v>
      </c>
      <c r="E891" s="9" t="s">
        <v>3494</v>
      </c>
      <c r="F891" s="16" t="s">
        <v>101</v>
      </c>
      <c r="G891" s="10">
        <v>43650</v>
      </c>
      <c r="H891" s="13">
        <v>77.760000000000005</v>
      </c>
      <c r="I891" s="8" t="s">
        <v>15</v>
      </c>
      <c r="J891" s="8" t="s">
        <v>13</v>
      </c>
      <c r="K891" s="8" t="s">
        <v>780</v>
      </c>
      <c r="L891" s="8" t="s">
        <v>796</v>
      </c>
      <c r="M891" s="8" t="s">
        <v>782</v>
      </c>
      <c r="N891" s="8" t="s">
        <v>786</v>
      </c>
      <c r="O891" s="43">
        <v>43650</v>
      </c>
      <c r="P891" s="8">
        <f t="shared" si="27"/>
        <v>6</v>
      </c>
      <c r="Q891" s="14"/>
    </row>
    <row r="892" spans="1:17" hidden="1">
      <c r="A892" s="6">
        <v>889</v>
      </c>
      <c r="B892" s="12" t="str">
        <f t="shared" si="26"/>
        <v>07-0158-9334-3010-2000-0000-0015d3590s8310</v>
      </c>
      <c r="C892" s="12" t="s">
        <v>3495</v>
      </c>
      <c r="D892" s="16" t="s">
        <v>3496</v>
      </c>
      <c r="E892" s="9" t="s">
        <v>3497</v>
      </c>
      <c r="F892" s="16" t="s">
        <v>539</v>
      </c>
      <c r="G892" s="10">
        <v>43699</v>
      </c>
      <c r="H892" s="13">
        <v>89.1</v>
      </c>
      <c r="I892" s="8" t="s">
        <v>15</v>
      </c>
      <c r="J892" s="8" t="s">
        <v>13</v>
      </c>
      <c r="K892" s="8" t="s">
        <v>800</v>
      </c>
      <c r="L892" s="8" t="s">
        <v>801</v>
      </c>
      <c r="M892" s="8" t="s">
        <v>782</v>
      </c>
      <c r="N892" s="8" t="s">
        <v>786</v>
      </c>
      <c r="O892" s="43">
        <v>43699</v>
      </c>
      <c r="P892" s="8">
        <f t="shared" si="27"/>
        <v>6</v>
      </c>
      <c r="Q892" s="14"/>
    </row>
    <row r="893" spans="1:17" hidden="1">
      <c r="A893" s="6">
        <v>890</v>
      </c>
      <c r="B893" s="12" t="str">
        <f t="shared" si="26"/>
        <v>07-0158-9334-3110-2000-0000-0018d3590s8311</v>
      </c>
      <c r="C893" s="12" t="s">
        <v>3498</v>
      </c>
      <c r="D893" s="16" t="s">
        <v>3499</v>
      </c>
      <c r="E893" s="9" t="s">
        <v>3500</v>
      </c>
      <c r="F893" s="16" t="s">
        <v>539</v>
      </c>
      <c r="G893" s="10">
        <v>43699</v>
      </c>
      <c r="H893" s="13">
        <v>89.1</v>
      </c>
      <c r="I893" s="8" t="s">
        <v>15</v>
      </c>
      <c r="J893" s="8" t="s">
        <v>13</v>
      </c>
      <c r="K893" s="8" t="s">
        <v>800</v>
      </c>
      <c r="L893" s="8" t="s">
        <v>801</v>
      </c>
      <c r="M893" s="8" t="s">
        <v>782</v>
      </c>
      <c r="N893" s="8" t="s">
        <v>786</v>
      </c>
      <c r="O893" s="43">
        <v>43699</v>
      </c>
      <c r="P893" s="8">
        <f t="shared" si="27"/>
        <v>6</v>
      </c>
      <c r="Q893" s="14"/>
    </row>
    <row r="894" spans="1:17" hidden="1">
      <c r="A894" s="6">
        <v>891</v>
      </c>
      <c r="B894" s="12" t="str">
        <f t="shared" si="26"/>
        <v>07-1265-0807-4010-2000-0000-0018a8601v5420</v>
      </c>
      <c r="C894" s="12" t="s">
        <v>3501</v>
      </c>
      <c r="D894" s="16" t="s">
        <v>3502</v>
      </c>
      <c r="E894" s="9" t="s">
        <v>3503</v>
      </c>
      <c r="F894" s="16" t="s">
        <v>540</v>
      </c>
      <c r="G894" s="10">
        <v>43644</v>
      </c>
      <c r="H894" s="13">
        <v>33</v>
      </c>
      <c r="I894" s="8" t="s">
        <v>15</v>
      </c>
      <c r="J894" s="8" t="s">
        <v>13</v>
      </c>
      <c r="K894" s="8" t="s">
        <v>800</v>
      </c>
      <c r="L894" s="8" t="s">
        <v>801</v>
      </c>
      <c r="M894" s="8" t="s">
        <v>782</v>
      </c>
      <c r="N894" s="8" t="s">
        <v>786</v>
      </c>
      <c r="O894" s="43">
        <v>43644</v>
      </c>
      <c r="P894" s="8">
        <f t="shared" si="27"/>
        <v>6</v>
      </c>
      <c r="Q894" s="14"/>
    </row>
    <row r="895" spans="1:17" hidden="1">
      <c r="A895" s="6">
        <v>892</v>
      </c>
      <c r="B895" s="12" t="str">
        <f t="shared" si="26"/>
        <v/>
      </c>
      <c r="C895" s="12"/>
      <c r="D895" s="16"/>
      <c r="E895" s="9" t="s">
        <v>3504</v>
      </c>
      <c r="F895" s="16" t="s">
        <v>541</v>
      </c>
      <c r="G895" s="10">
        <v>43663</v>
      </c>
      <c r="H895" s="13">
        <v>281.60000000000002</v>
      </c>
      <c r="I895" s="8" t="s">
        <v>12</v>
      </c>
      <c r="J895" s="8" t="s">
        <v>63</v>
      </c>
      <c r="K895" s="8">
        <v>0</v>
      </c>
      <c r="L895" s="8" t="s">
        <v>801</v>
      </c>
      <c r="M895" s="8" t="s">
        <v>791</v>
      </c>
      <c r="N895" s="8" t="s">
        <v>783</v>
      </c>
      <c r="O895" s="43">
        <v>43663</v>
      </c>
      <c r="P895" s="8">
        <f t="shared" si="27"/>
        <v>6</v>
      </c>
      <c r="Q895" s="14"/>
    </row>
    <row r="896" spans="1:17" hidden="1">
      <c r="A896" s="6">
        <v>893</v>
      </c>
      <c r="B896" s="12" t="str">
        <f t="shared" si="26"/>
        <v>07-0141-0270-8310-2000-0000-0013h2400n1813</v>
      </c>
      <c r="C896" s="12" t="s">
        <v>3505</v>
      </c>
      <c r="D896" s="16" t="s">
        <v>3506</v>
      </c>
      <c r="E896" s="9" t="s">
        <v>3507</v>
      </c>
      <c r="F896" s="16" t="s">
        <v>542</v>
      </c>
      <c r="G896" s="10">
        <v>43574</v>
      </c>
      <c r="H896" s="13">
        <v>55</v>
      </c>
      <c r="I896" s="8" t="s">
        <v>15</v>
      </c>
      <c r="J896" s="8" t="s">
        <v>16</v>
      </c>
      <c r="K896" s="8" t="s">
        <v>800</v>
      </c>
      <c r="L896" s="8" t="s">
        <v>801</v>
      </c>
      <c r="M896" s="8" t="s">
        <v>785</v>
      </c>
      <c r="N896" s="8" t="s">
        <v>786</v>
      </c>
      <c r="O896" s="43">
        <v>43574</v>
      </c>
      <c r="P896" s="8">
        <f t="shared" si="27"/>
        <v>6</v>
      </c>
      <c r="Q896" s="14"/>
    </row>
    <row r="897" spans="1:17" hidden="1">
      <c r="A897" s="6">
        <v>894</v>
      </c>
      <c r="B897" s="12" t="str">
        <f t="shared" si="26"/>
        <v>07-0158-9321-0010-2000-0000-0018c3590p8010</v>
      </c>
      <c r="C897" s="12" t="s">
        <v>3508</v>
      </c>
      <c r="D897" s="16" t="s">
        <v>3509</v>
      </c>
      <c r="E897" s="9" t="s">
        <v>3510</v>
      </c>
      <c r="F897" s="16" t="s">
        <v>382</v>
      </c>
      <c r="G897" s="10">
        <v>43593</v>
      </c>
      <c r="H897" s="13">
        <v>74.8</v>
      </c>
      <c r="I897" s="8" t="s">
        <v>15</v>
      </c>
      <c r="J897" s="8" t="s">
        <v>13</v>
      </c>
      <c r="K897" s="8" t="s">
        <v>780</v>
      </c>
      <c r="L897" s="8" t="s">
        <v>801</v>
      </c>
      <c r="M897" s="8" t="s">
        <v>782</v>
      </c>
      <c r="N897" s="8" t="s">
        <v>786</v>
      </c>
      <c r="O897" s="43">
        <v>43593</v>
      </c>
      <c r="P897" s="8">
        <f t="shared" si="27"/>
        <v>6</v>
      </c>
      <c r="Q897" s="14"/>
    </row>
    <row r="898" spans="1:17" hidden="1">
      <c r="A898" s="6">
        <v>895</v>
      </c>
      <c r="B898" s="12" t="str">
        <f t="shared" si="26"/>
        <v>07-0156-2530-7410-2000-0000-0012d5520n6714</v>
      </c>
      <c r="C898" s="12" t="s">
        <v>3511</v>
      </c>
      <c r="D898" s="16" t="s">
        <v>3512</v>
      </c>
      <c r="E898" s="9" t="s">
        <v>3513</v>
      </c>
      <c r="F898" s="16" t="s">
        <v>517</v>
      </c>
      <c r="G898" s="10">
        <v>43616</v>
      </c>
      <c r="H898" s="13">
        <v>79.2</v>
      </c>
      <c r="I898" s="8" t="s">
        <v>15</v>
      </c>
      <c r="J898" s="8" t="s">
        <v>13</v>
      </c>
      <c r="K898" s="8" t="s">
        <v>800</v>
      </c>
      <c r="L898" s="8" t="s">
        <v>801</v>
      </c>
      <c r="M898" s="8" t="s">
        <v>782</v>
      </c>
      <c r="N898" s="8" t="s">
        <v>786</v>
      </c>
      <c r="O898" s="43">
        <v>43616</v>
      </c>
      <c r="P898" s="8">
        <f t="shared" si="27"/>
        <v>6</v>
      </c>
      <c r="Q898" s="14"/>
    </row>
    <row r="899" spans="1:17" hidden="1">
      <c r="A899" s="6">
        <v>896</v>
      </c>
      <c r="B899" s="12" t="str">
        <f t="shared" si="26"/>
        <v>07-0156-2530-6510-2000-0000-0014d5520n6615</v>
      </c>
      <c r="C899" s="12" t="s">
        <v>3514</v>
      </c>
      <c r="D899" s="16" t="s">
        <v>3515</v>
      </c>
      <c r="E899" s="9" t="s">
        <v>3516</v>
      </c>
      <c r="F899" s="16" t="s">
        <v>517</v>
      </c>
      <c r="G899" s="10">
        <v>43616</v>
      </c>
      <c r="H899" s="13">
        <v>79.2</v>
      </c>
      <c r="I899" s="8" t="s">
        <v>15</v>
      </c>
      <c r="J899" s="8" t="s">
        <v>13</v>
      </c>
      <c r="K899" s="8" t="s">
        <v>800</v>
      </c>
      <c r="L899" s="8" t="s">
        <v>801</v>
      </c>
      <c r="M899" s="8" t="s">
        <v>782</v>
      </c>
      <c r="N899" s="8" t="s">
        <v>786</v>
      </c>
      <c r="O899" s="43">
        <v>43616</v>
      </c>
      <c r="P899" s="8">
        <f t="shared" si="27"/>
        <v>6</v>
      </c>
      <c r="Q899" s="14"/>
    </row>
    <row r="900" spans="1:17" hidden="1">
      <c r="A900" s="6">
        <v>897</v>
      </c>
      <c r="B900" s="12" t="str">
        <f t="shared" si="26"/>
        <v>07-0156-2287-0210-2000-0000-0012k2520v6012</v>
      </c>
      <c r="C900" s="12" t="s">
        <v>3517</v>
      </c>
      <c r="D900" s="16" t="s">
        <v>3518</v>
      </c>
      <c r="E900" s="9" t="s">
        <v>3519</v>
      </c>
      <c r="F900" s="16" t="s">
        <v>385</v>
      </c>
      <c r="G900" s="10">
        <v>43595</v>
      </c>
      <c r="H900" s="13">
        <v>79.2</v>
      </c>
      <c r="I900" s="8" t="s">
        <v>15</v>
      </c>
      <c r="J900" s="8" t="s">
        <v>13</v>
      </c>
      <c r="K900" s="8" t="s">
        <v>800</v>
      </c>
      <c r="L900" s="8" t="s">
        <v>801</v>
      </c>
      <c r="M900" s="8" t="s">
        <v>782</v>
      </c>
      <c r="N900" s="8" t="s">
        <v>786</v>
      </c>
      <c r="O900" s="43">
        <v>43595</v>
      </c>
      <c r="P900" s="8">
        <f t="shared" si="27"/>
        <v>6</v>
      </c>
      <c r="Q900" s="14"/>
    </row>
    <row r="901" spans="1:17" hidden="1">
      <c r="A901" s="6">
        <v>898</v>
      </c>
      <c r="B901" s="12" t="str">
        <f t="shared" ref="B901:B964" si="28">C901&amp;D901</f>
        <v>07-0146-0847-7010-2000-0000-0010e8400v6710</v>
      </c>
      <c r="C901" s="12" t="s">
        <v>3520</v>
      </c>
      <c r="D901" s="16" t="s">
        <v>3521</v>
      </c>
      <c r="E901" s="9" t="s">
        <v>3522</v>
      </c>
      <c r="F901" s="16" t="s">
        <v>543</v>
      </c>
      <c r="G901" s="10">
        <v>43840</v>
      </c>
      <c r="H901" s="13">
        <v>52.8</v>
      </c>
      <c r="I901" s="8" t="s">
        <v>15</v>
      </c>
      <c r="J901" s="8" t="s">
        <v>16</v>
      </c>
      <c r="K901" s="8" t="s">
        <v>800</v>
      </c>
      <c r="L901" s="8" t="s">
        <v>801</v>
      </c>
      <c r="M901" s="8" t="s">
        <v>785</v>
      </c>
      <c r="N901" s="8" t="s">
        <v>786</v>
      </c>
      <c r="O901" s="43">
        <v>43840</v>
      </c>
      <c r="P901" s="8">
        <f t="shared" si="27"/>
        <v>5</v>
      </c>
      <c r="Q901" s="14"/>
    </row>
    <row r="902" spans="1:17" hidden="1">
      <c r="A902" s="6">
        <v>899</v>
      </c>
      <c r="B902" s="12" t="str">
        <f t="shared" si="28"/>
        <v>07-0158-9340-3710-2000-0000-0017e3590n8317</v>
      </c>
      <c r="C902" s="12" t="s">
        <v>3523</v>
      </c>
      <c r="D902" s="16" t="s">
        <v>3524</v>
      </c>
      <c r="E902" s="9" t="s">
        <v>3525</v>
      </c>
      <c r="F902" s="16" t="s">
        <v>752</v>
      </c>
      <c r="G902" s="10">
        <v>43686</v>
      </c>
      <c r="H902" s="13">
        <v>79.2</v>
      </c>
      <c r="I902" s="8" t="s">
        <v>15</v>
      </c>
      <c r="J902" s="8" t="s">
        <v>13</v>
      </c>
      <c r="K902" s="8" t="s">
        <v>800</v>
      </c>
      <c r="L902" s="8" t="s">
        <v>801</v>
      </c>
      <c r="M902" s="8" t="s">
        <v>782</v>
      </c>
      <c r="N902" s="8" t="s">
        <v>786</v>
      </c>
      <c r="O902" s="43">
        <v>43686</v>
      </c>
      <c r="P902" s="8">
        <f t="shared" ref="P902:P965" si="29">DATEDIF(O902,$B$1,"Y")</f>
        <v>6</v>
      </c>
      <c r="Q902" s="14"/>
    </row>
    <row r="903" spans="1:17" hidden="1">
      <c r="A903" s="6">
        <v>900</v>
      </c>
      <c r="B903" s="12" t="str">
        <f t="shared" si="28"/>
        <v>07-0158-9336-1310-2000-0000-0010d3590u8113</v>
      </c>
      <c r="C903" s="12" t="s">
        <v>3526</v>
      </c>
      <c r="D903" s="16" t="s">
        <v>3527</v>
      </c>
      <c r="E903" s="9" t="s">
        <v>3528</v>
      </c>
      <c r="F903" s="16" t="s">
        <v>162</v>
      </c>
      <c r="G903" s="10">
        <v>43531</v>
      </c>
      <c r="H903" s="13">
        <v>89.1</v>
      </c>
      <c r="I903" s="8" t="s">
        <v>15</v>
      </c>
      <c r="J903" s="8" t="s">
        <v>13</v>
      </c>
      <c r="K903" s="8" t="s">
        <v>800</v>
      </c>
      <c r="L903" s="8" t="s">
        <v>801</v>
      </c>
      <c r="M903" s="8" t="s">
        <v>782</v>
      </c>
      <c r="N903" s="8" t="s">
        <v>786</v>
      </c>
      <c r="O903" s="43">
        <v>43531</v>
      </c>
      <c r="P903" s="8">
        <f t="shared" si="29"/>
        <v>6</v>
      </c>
      <c r="Q903" s="14"/>
    </row>
    <row r="904" spans="1:17" hidden="1">
      <c r="A904" s="6">
        <v>901</v>
      </c>
      <c r="B904" s="12" t="str">
        <f t="shared" si="28"/>
        <v>07-0167-8249-3210-2000-0000-0013e2680x7312</v>
      </c>
      <c r="C904" s="12" t="s">
        <v>3529</v>
      </c>
      <c r="D904" s="16" t="s">
        <v>3530</v>
      </c>
      <c r="E904" s="9" t="s">
        <v>3531</v>
      </c>
      <c r="F904" s="16" t="s">
        <v>186</v>
      </c>
      <c r="G904" s="10">
        <v>43713</v>
      </c>
      <c r="H904" s="13">
        <v>72.599999999999994</v>
      </c>
      <c r="I904" s="8" t="s">
        <v>15</v>
      </c>
      <c r="J904" s="8" t="s">
        <v>13</v>
      </c>
      <c r="K904" s="8" t="s">
        <v>800</v>
      </c>
      <c r="L904" s="8" t="s">
        <v>801</v>
      </c>
      <c r="M904" s="8" t="s">
        <v>782</v>
      </c>
      <c r="N904" s="8" t="s">
        <v>786</v>
      </c>
      <c r="O904" s="43">
        <v>43713</v>
      </c>
      <c r="P904" s="8">
        <f t="shared" si="29"/>
        <v>5</v>
      </c>
      <c r="Q904" s="14"/>
    </row>
    <row r="905" spans="1:17" hidden="1">
      <c r="A905" s="6">
        <v>902</v>
      </c>
      <c r="B905" s="12" t="str">
        <f t="shared" si="28"/>
        <v>07-0156-2324-8010-2000-0000-0010c3520s6810</v>
      </c>
      <c r="C905" s="12" t="s">
        <v>3532</v>
      </c>
      <c r="D905" s="16" t="s">
        <v>3533</v>
      </c>
      <c r="E905" s="9" t="s">
        <v>3534</v>
      </c>
      <c r="F905" s="16" t="s">
        <v>544</v>
      </c>
      <c r="G905" s="10">
        <v>43682</v>
      </c>
      <c r="H905" s="13">
        <v>69.3</v>
      </c>
      <c r="I905" s="8" t="s">
        <v>15</v>
      </c>
      <c r="J905" s="8" t="s">
        <v>13</v>
      </c>
      <c r="K905" s="8" t="s">
        <v>800</v>
      </c>
      <c r="L905" s="8" t="s">
        <v>801</v>
      </c>
      <c r="M905" s="8" t="s">
        <v>782</v>
      </c>
      <c r="N905" s="8" t="s">
        <v>786</v>
      </c>
      <c r="O905" s="43">
        <v>43682</v>
      </c>
      <c r="P905" s="8">
        <f t="shared" si="29"/>
        <v>6</v>
      </c>
      <c r="Q905" s="14"/>
    </row>
    <row r="906" spans="1:17" hidden="1">
      <c r="A906" s="6">
        <v>903</v>
      </c>
      <c r="B906" s="12" t="str">
        <f t="shared" si="28"/>
        <v>07-0165-0893-3510-2000-0000-0017m8600r5315</v>
      </c>
      <c r="C906" s="12" t="s">
        <v>3535</v>
      </c>
      <c r="D906" s="16" t="s">
        <v>3536</v>
      </c>
      <c r="E906" s="9" t="s">
        <v>3537</v>
      </c>
      <c r="F906" s="16" t="s">
        <v>545</v>
      </c>
      <c r="G906" s="10">
        <v>43647</v>
      </c>
      <c r="H906" s="13">
        <v>26.4</v>
      </c>
      <c r="I906" s="8" t="s">
        <v>15</v>
      </c>
      <c r="J906" s="8" t="s">
        <v>13</v>
      </c>
      <c r="K906" s="8" t="s">
        <v>800</v>
      </c>
      <c r="L906" s="8" t="s">
        <v>801</v>
      </c>
      <c r="M906" s="8" t="s">
        <v>782</v>
      </c>
      <c r="N906" s="8" t="s">
        <v>786</v>
      </c>
      <c r="O906" s="43">
        <v>43647</v>
      </c>
      <c r="P906" s="8">
        <f t="shared" si="29"/>
        <v>6</v>
      </c>
      <c r="Q906" s="14"/>
    </row>
    <row r="907" spans="1:17" hidden="1">
      <c r="A907" s="6">
        <v>904</v>
      </c>
      <c r="B907" s="12" t="str">
        <f t="shared" si="28"/>
        <v>07-0171-1481-7510-2000-0000-0014k4710p1715</v>
      </c>
      <c r="C907" s="12" t="s">
        <v>3538</v>
      </c>
      <c r="D907" s="16" t="s">
        <v>3539</v>
      </c>
      <c r="E907" s="9" t="s">
        <v>3540</v>
      </c>
      <c r="F907" s="16" t="s">
        <v>537</v>
      </c>
      <c r="G907" s="10">
        <v>43640</v>
      </c>
      <c r="H907" s="13">
        <v>79.2</v>
      </c>
      <c r="I907" s="8" t="s">
        <v>15</v>
      </c>
      <c r="J907" s="8" t="s">
        <v>75</v>
      </c>
      <c r="K907" s="8" t="s">
        <v>800</v>
      </c>
      <c r="L907" s="8" t="s">
        <v>801</v>
      </c>
      <c r="M907" s="8" t="s">
        <v>792</v>
      </c>
      <c r="N907" s="8" t="s">
        <v>786</v>
      </c>
      <c r="O907" s="43">
        <v>43640</v>
      </c>
      <c r="P907" s="8">
        <f t="shared" si="29"/>
        <v>6</v>
      </c>
      <c r="Q907" s="14"/>
    </row>
    <row r="908" spans="1:17" hidden="1">
      <c r="A908" s="6">
        <v>905</v>
      </c>
      <c r="B908" s="12" t="str">
        <f t="shared" si="28"/>
        <v>07-0165-0894-9110-2000-0000-0010m8600s5911</v>
      </c>
      <c r="C908" s="12" t="s">
        <v>3541</v>
      </c>
      <c r="D908" s="16" t="s">
        <v>3542</v>
      </c>
      <c r="E908" s="9" t="s">
        <v>3543</v>
      </c>
      <c r="F908" s="16" t="s">
        <v>545</v>
      </c>
      <c r="G908" s="10">
        <v>43647</v>
      </c>
      <c r="H908" s="13">
        <v>58.3</v>
      </c>
      <c r="I908" s="8" t="s">
        <v>15</v>
      </c>
      <c r="J908" s="8" t="s">
        <v>13</v>
      </c>
      <c r="K908" s="8" t="s">
        <v>800</v>
      </c>
      <c r="L908" s="8" t="s">
        <v>801</v>
      </c>
      <c r="M908" s="8" t="s">
        <v>782</v>
      </c>
      <c r="N908" s="8" t="s">
        <v>786</v>
      </c>
      <c r="O908" s="43">
        <v>43647</v>
      </c>
      <c r="P908" s="8">
        <f t="shared" si="29"/>
        <v>6</v>
      </c>
      <c r="Q908" s="14"/>
    </row>
    <row r="909" spans="1:17" hidden="1">
      <c r="A909" s="6">
        <v>906</v>
      </c>
      <c r="B909" s="12" t="str">
        <f t="shared" si="28"/>
        <v>07-0165-0893-4010-2000-0000-0013m8600r5410</v>
      </c>
      <c r="C909" s="12" t="s">
        <v>3544</v>
      </c>
      <c r="D909" s="16" t="s">
        <v>3545</v>
      </c>
      <c r="E909" s="9" t="s">
        <v>3546</v>
      </c>
      <c r="F909" s="16" t="s">
        <v>545</v>
      </c>
      <c r="G909" s="10">
        <v>43647</v>
      </c>
      <c r="H909" s="13">
        <v>26.95</v>
      </c>
      <c r="I909" s="8" t="s">
        <v>15</v>
      </c>
      <c r="J909" s="8" t="s">
        <v>13</v>
      </c>
      <c r="K909" s="8" t="s">
        <v>800</v>
      </c>
      <c r="L909" s="8" t="s">
        <v>801</v>
      </c>
      <c r="M909" s="8" t="s">
        <v>782</v>
      </c>
      <c r="N909" s="8" t="s">
        <v>786</v>
      </c>
      <c r="O909" s="43">
        <v>43647</v>
      </c>
      <c r="P909" s="8">
        <f t="shared" si="29"/>
        <v>6</v>
      </c>
      <c r="Q909" s="14"/>
    </row>
    <row r="910" spans="1:17" hidden="1">
      <c r="A910" s="6">
        <v>907</v>
      </c>
      <c r="B910" s="12" t="str">
        <f t="shared" si="28"/>
        <v>07-0165-0893-3910-2000-0000-0019m8600r5319</v>
      </c>
      <c r="C910" s="12" t="s">
        <v>3547</v>
      </c>
      <c r="D910" s="16" t="s">
        <v>3548</v>
      </c>
      <c r="E910" s="9" t="s">
        <v>3549</v>
      </c>
      <c r="F910" s="16" t="s">
        <v>545</v>
      </c>
      <c r="G910" s="10">
        <v>43647</v>
      </c>
      <c r="H910" s="13">
        <v>36.85</v>
      </c>
      <c r="I910" s="8" t="s">
        <v>15</v>
      </c>
      <c r="J910" s="8" t="s">
        <v>13</v>
      </c>
      <c r="K910" s="8" t="s">
        <v>800</v>
      </c>
      <c r="L910" s="8" t="s">
        <v>801</v>
      </c>
      <c r="M910" s="8" t="s">
        <v>782</v>
      </c>
      <c r="N910" s="8" t="s">
        <v>786</v>
      </c>
      <c r="O910" s="43">
        <v>43647</v>
      </c>
      <c r="P910" s="8">
        <f t="shared" si="29"/>
        <v>6</v>
      </c>
      <c r="Q910" s="14"/>
    </row>
    <row r="911" spans="1:17" hidden="1">
      <c r="A911" s="6">
        <v>908</v>
      </c>
      <c r="B911" s="12" t="str">
        <f t="shared" si="28"/>
        <v>07-0165-0894-8910-2000-0000-0013m8600s5819</v>
      </c>
      <c r="C911" s="12" t="s">
        <v>3550</v>
      </c>
      <c r="D911" s="16" t="s">
        <v>3551</v>
      </c>
      <c r="E911" s="9" t="s">
        <v>3552</v>
      </c>
      <c r="F911" s="16" t="s">
        <v>537</v>
      </c>
      <c r="G911" s="10">
        <v>43635</v>
      </c>
      <c r="H911" s="13">
        <v>59.95</v>
      </c>
      <c r="I911" s="8" t="s">
        <v>15</v>
      </c>
      <c r="J911" s="8" t="s">
        <v>13</v>
      </c>
      <c r="K911" s="8" t="s">
        <v>800</v>
      </c>
      <c r="L911" s="8" t="s">
        <v>801</v>
      </c>
      <c r="M911" s="8" t="s">
        <v>782</v>
      </c>
      <c r="N911" s="8" t="s">
        <v>786</v>
      </c>
      <c r="O911" s="43">
        <v>43635</v>
      </c>
      <c r="P911" s="8">
        <f t="shared" si="29"/>
        <v>6</v>
      </c>
      <c r="Q911" s="14"/>
    </row>
    <row r="912" spans="1:17" hidden="1">
      <c r="A912" s="6">
        <v>909</v>
      </c>
      <c r="B912" s="12" t="str">
        <f t="shared" si="28"/>
        <v/>
      </c>
      <c r="C912" s="12"/>
      <c r="D912" s="16"/>
      <c r="E912" s="9" t="s">
        <v>3553</v>
      </c>
      <c r="F912" s="16" t="s">
        <v>546</v>
      </c>
      <c r="G912" s="10">
        <v>43763</v>
      </c>
      <c r="H912" s="13">
        <v>79.2</v>
      </c>
      <c r="I912" s="8" t="s">
        <v>15</v>
      </c>
      <c r="J912" s="8" t="s">
        <v>258</v>
      </c>
      <c r="K912" s="8">
        <v>0</v>
      </c>
      <c r="L912" s="8" t="s">
        <v>801</v>
      </c>
      <c r="M912" s="8" t="s">
        <v>799</v>
      </c>
      <c r="N912" s="8" t="s">
        <v>786</v>
      </c>
      <c r="O912" s="43">
        <v>43763</v>
      </c>
      <c r="P912" s="8">
        <f t="shared" si="29"/>
        <v>5</v>
      </c>
      <c r="Q912" s="14"/>
    </row>
    <row r="913" spans="1:17" hidden="1">
      <c r="A913" s="6">
        <v>910</v>
      </c>
      <c r="B913" s="12" t="str">
        <f t="shared" si="28"/>
        <v>07-0156-2288-2510-2000-0000-0012k2520w6215</v>
      </c>
      <c r="C913" s="12" t="s">
        <v>3554</v>
      </c>
      <c r="D913" s="16" t="s">
        <v>3555</v>
      </c>
      <c r="E913" s="9" t="s">
        <v>3556</v>
      </c>
      <c r="F913" s="16" t="s">
        <v>547</v>
      </c>
      <c r="G913" s="10">
        <v>43557</v>
      </c>
      <c r="H913" s="13">
        <v>59.4</v>
      </c>
      <c r="I913" s="8" t="s">
        <v>15</v>
      </c>
      <c r="J913" s="8" t="s">
        <v>13</v>
      </c>
      <c r="K913" s="8" t="s">
        <v>800</v>
      </c>
      <c r="L913" s="8" t="s">
        <v>801</v>
      </c>
      <c r="M913" s="8" t="s">
        <v>782</v>
      </c>
      <c r="N913" s="8" t="s">
        <v>786</v>
      </c>
      <c r="O913" s="43">
        <v>43557</v>
      </c>
      <c r="P913" s="8">
        <f t="shared" si="29"/>
        <v>6</v>
      </c>
      <c r="Q913" s="14"/>
    </row>
    <row r="914" spans="1:17" hidden="1">
      <c r="A914" s="6">
        <v>911</v>
      </c>
      <c r="B914" s="12" t="str">
        <f t="shared" si="28"/>
        <v>07-0156-2289-4510-2000-0000-0013k2520x6415</v>
      </c>
      <c r="C914" s="12" t="s">
        <v>3557</v>
      </c>
      <c r="D914" s="16" t="s">
        <v>3558</v>
      </c>
      <c r="E914" s="9" t="s">
        <v>3559</v>
      </c>
      <c r="F914" s="16" t="s">
        <v>509</v>
      </c>
      <c r="G914" s="10">
        <v>43628</v>
      </c>
      <c r="H914" s="13">
        <v>89.1</v>
      </c>
      <c r="I914" s="8" t="s">
        <v>15</v>
      </c>
      <c r="J914" s="8" t="s">
        <v>13</v>
      </c>
      <c r="K914" s="8" t="s">
        <v>800</v>
      </c>
      <c r="L914" s="8" t="s">
        <v>801</v>
      </c>
      <c r="M914" s="8" t="s">
        <v>782</v>
      </c>
      <c r="N914" s="8" t="s">
        <v>786</v>
      </c>
      <c r="O914" s="43">
        <v>43628</v>
      </c>
      <c r="P914" s="8">
        <f t="shared" si="29"/>
        <v>6</v>
      </c>
      <c r="Q914" s="14"/>
    </row>
    <row r="915" spans="1:17" hidden="1">
      <c r="A915" s="6">
        <v>912</v>
      </c>
      <c r="B915" s="12" t="str">
        <f t="shared" si="28"/>
        <v>07-0156-2289-4610-2000-0000-0016k2520x6416</v>
      </c>
      <c r="C915" s="12" t="s">
        <v>3560</v>
      </c>
      <c r="D915" s="16" t="s">
        <v>3561</v>
      </c>
      <c r="E915" s="9" t="s">
        <v>3562</v>
      </c>
      <c r="F915" s="16" t="s">
        <v>94</v>
      </c>
      <c r="G915" s="10">
        <v>43577</v>
      </c>
      <c r="H915" s="13">
        <v>79.2</v>
      </c>
      <c r="I915" s="8" t="s">
        <v>15</v>
      </c>
      <c r="J915" s="8" t="s">
        <v>13</v>
      </c>
      <c r="K915" s="8" t="s">
        <v>800</v>
      </c>
      <c r="L915" s="8" t="s">
        <v>801</v>
      </c>
      <c r="M915" s="8" t="s">
        <v>782</v>
      </c>
      <c r="N915" s="8" t="s">
        <v>786</v>
      </c>
      <c r="O915" s="43">
        <v>43577</v>
      </c>
      <c r="P915" s="8">
        <f t="shared" si="29"/>
        <v>6</v>
      </c>
      <c r="Q915" s="14"/>
    </row>
    <row r="916" spans="1:17" hidden="1">
      <c r="A916" s="6">
        <v>913</v>
      </c>
      <c r="B916" s="12" t="str">
        <f t="shared" si="28"/>
        <v>07-0165-0885-7310-2000-0000-0016k8600t5713</v>
      </c>
      <c r="C916" s="12" t="s">
        <v>3563</v>
      </c>
      <c r="D916" s="16" t="s">
        <v>3564</v>
      </c>
      <c r="E916" s="9" t="s">
        <v>3565</v>
      </c>
      <c r="F916" s="16" t="s">
        <v>444</v>
      </c>
      <c r="G916" s="10">
        <v>43525</v>
      </c>
      <c r="H916" s="13">
        <v>26.4</v>
      </c>
      <c r="I916" s="8" t="s">
        <v>15</v>
      </c>
      <c r="J916" s="8" t="s">
        <v>13</v>
      </c>
      <c r="K916" s="8" t="s">
        <v>800</v>
      </c>
      <c r="L916" s="8" t="s">
        <v>801</v>
      </c>
      <c r="M916" s="8" t="s">
        <v>782</v>
      </c>
      <c r="N916" s="8" t="s">
        <v>786</v>
      </c>
      <c r="O916" s="43">
        <v>43525</v>
      </c>
      <c r="P916" s="8">
        <f t="shared" si="29"/>
        <v>6</v>
      </c>
      <c r="Q916" s="14"/>
    </row>
    <row r="917" spans="1:17" hidden="1">
      <c r="A917" s="6">
        <v>914</v>
      </c>
      <c r="B917" s="12" t="str">
        <f t="shared" si="28"/>
        <v>07-0167-8247-7010-2000-0000-0013e2680v7710</v>
      </c>
      <c r="C917" s="12" t="s">
        <v>3566</v>
      </c>
      <c r="D917" s="16" t="s">
        <v>3567</v>
      </c>
      <c r="E917" s="9" t="s">
        <v>3568</v>
      </c>
      <c r="F917" s="16" t="s">
        <v>41</v>
      </c>
      <c r="G917" s="10">
        <v>43615</v>
      </c>
      <c r="H917" s="13">
        <v>61.6</v>
      </c>
      <c r="I917" s="8" t="s">
        <v>15</v>
      </c>
      <c r="J917" s="8" t="s">
        <v>13</v>
      </c>
      <c r="K917" s="8" t="s">
        <v>800</v>
      </c>
      <c r="L917" s="8" t="s">
        <v>801</v>
      </c>
      <c r="M917" s="8" t="s">
        <v>782</v>
      </c>
      <c r="N917" s="8" t="s">
        <v>786</v>
      </c>
      <c r="O917" s="43">
        <v>43615</v>
      </c>
      <c r="P917" s="8">
        <f t="shared" si="29"/>
        <v>6</v>
      </c>
      <c r="Q917" s="14"/>
    </row>
    <row r="918" spans="1:17" hidden="1">
      <c r="A918" s="6">
        <v>915</v>
      </c>
      <c r="B918" s="12" t="str">
        <f t="shared" si="28"/>
        <v>07-0167-8225-7510-2000-0000-0016c2680t7715</v>
      </c>
      <c r="C918" s="12" t="s">
        <v>3569</v>
      </c>
      <c r="D918" s="16" t="s">
        <v>3570</v>
      </c>
      <c r="E918" s="9" t="s">
        <v>3571</v>
      </c>
      <c r="F918" s="16" t="s">
        <v>261</v>
      </c>
      <c r="G918" s="10">
        <v>43612</v>
      </c>
      <c r="H918" s="13">
        <v>77</v>
      </c>
      <c r="I918" s="8" t="s">
        <v>15</v>
      </c>
      <c r="J918" s="8" t="s">
        <v>13</v>
      </c>
      <c r="K918" s="8" t="s">
        <v>800</v>
      </c>
      <c r="L918" s="8" t="s">
        <v>801</v>
      </c>
      <c r="M918" s="8" t="s">
        <v>782</v>
      </c>
      <c r="N918" s="8" t="s">
        <v>786</v>
      </c>
      <c r="O918" s="43">
        <v>43612</v>
      </c>
      <c r="P918" s="8">
        <f t="shared" si="29"/>
        <v>6</v>
      </c>
      <c r="Q918" s="14"/>
    </row>
    <row r="919" spans="1:17" hidden="1">
      <c r="A919" s="6">
        <v>916</v>
      </c>
      <c r="B919" s="12" t="str">
        <f t="shared" si="28"/>
        <v>07-0167-8225-7410-2000-0000-0013c2680t7714</v>
      </c>
      <c r="C919" s="12" t="s">
        <v>3572</v>
      </c>
      <c r="D919" s="16" t="s">
        <v>3573</v>
      </c>
      <c r="E919" s="9" t="s">
        <v>3574</v>
      </c>
      <c r="F919" s="16" t="s">
        <v>485</v>
      </c>
      <c r="G919" s="10">
        <v>43718</v>
      </c>
      <c r="H919" s="13">
        <v>79.2</v>
      </c>
      <c r="I919" s="8" t="s">
        <v>15</v>
      </c>
      <c r="J919" s="8" t="s">
        <v>13</v>
      </c>
      <c r="K919" s="8" t="s">
        <v>800</v>
      </c>
      <c r="L919" s="8" t="s">
        <v>801</v>
      </c>
      <c r="M919" s="8" t="s">
        <v>782</v>
      </c>
      <c r="N919" s="8" t="s">
        <v>786</v>
      </c>
      <c r="O919" s="43">
        <v>43718</v>
      </c>
      <c r="P919" s="8">
        <f t="shared" si="29"/>
        <v>5</v>
      </c>
      <c r="Q919" s="14"/>
    </row>
    <row r="920" spans="1:17" hidden="1">
      <c r="A920" s="6">
        <v>917</v>
      </c>
      <c r="B920" s="12" t="str">
        <f t="shared" si="28"/>
        <v>07-0167-8190-4010-2000-0000-0017m1680n7410</v>
      </c>
      <c r="C920" s="12" t="s">
        <v>3575</v>
      </c>
      <c r="D920" s="16" t="s">
        <v>3576</v>
      </c>
      <c r="E920" s="9" t="s">
        <v>3577</v>
      </c>
      <c r="F920" s="16" t="s">
        <v>548</v>
      </c>
      <c r="G920" s="10">
        <v>43538</v>
      </c>
      <c r="H920" s="13">
        <v>79.2</v>
      </c>
      <c r="I920" s="8" t="s">
        <v>15</v>
      </c>
      <c r="J920" s="8" t="s">
        <v>13</v>
      </c>
      <c r="K920" s="8" t="s">
        <v>780</v>
      </c>
      <c r="L920" s="8" t="s">
        <v>801</v>
      </c>
      <c r="M920" s="8" t="s">
        <v>782</v>
      </c>
      <c r="N920" s="8" t="s">
        <v>786</v>
      </c>
      <c r="O920" s="43">
        <v>43538</v>
      </c>
      <c r="P920" s="8">
        <f t="shared" si="29"/>
        <v>6</v>
      </c>
      <c r="Q920" s="14"/>
    </row>
    <row r="921" spans="1:17" hidden="1">
      <c r="A921" s="6">
        <v>918</v>
      </c>
      <c r="B921" s="12" t="str">
        <f t="shared" si="28"/>
        <v>07-0171-1460-6810-2000-0000-0019g4710n1618</v>
      </c>
      <c r="C921" s="12" t="s">
        <v>3578</v>
      </c>
      <c r="D921" s="16" t="s">
        <v>3579</v>
      </c>
      <c r="E921" s="9" t="s">
        <v>3580</v>
      </c>
      <c r="F921" s="16" t="s">
        <v>282</v>
      </c>
      <c r="G921" s="10">
        <v>43634</v>
      </c>
      <c r="H921" s="13">
        <v>52.8</v>
      </c>
      <c r="I921" s="8" t="s">
        <v>15</v>
      </c>
      <c r="J921" s="8" t="s">
        <v>75</v>
      </c>
      <c r="K921" s="8" t="s">
        <v>800</v>
      </c>
      <c r="L921" s="8" t="s">
        <v>801</v>
      </c>
      <c r="M921" s="8" t="s">
        <v>792</v>
      </c>
      <c r="N921" s="8" t="s">
        <v>786</v>
      </c>
      <c r="O921" s="43">
        <v>43634</v>
      </c>
      <c r="P921" s="8">
        <f t="shared" si="29"/>
        <v>6</v>
      </c>
      <c r="Q921" s="14"/>
    </row>
    <row r="922" spans="1:17" hidden="1">
      <c r="A922" s="6">
        <v>919</v>
      </c>
      <c r="B922" s="12" t="str">
        <f t="shared" si="28"/>
        <v>07-0178-7898-6810-2000-0000-0017m8770w8618</v>
      </c>
      <c r="C922" s="12" t="s">
        <v>3581</v>
      </c>
      <c r="D922" s="16" t="s">
        <v>3582</v>
      </c>
      <c r="E922" s="9" t="s">
        <v>3583</v>
      </c>
      <c r="F922" s="16" t="s">
        <v>549</v>
      </c>
      <c r="G922" s="10">
        <v>43564</v>
      </c>
      <c r="H922" s="13">
        <v>17.600000000000001</v>
      </c>
      <c r="I922" s="8" t="s">
        <v>15</v>
      </c>
      <c r="J922" s="8" t="s">
        <v>75</v>
      </c>
      <c r="K922" s="8" t="s">
        <v>800</v>
      </c>
      <c r="L922" s="8" t="s">
        <v>801</v>
      </c>
      <c r="M922" s="8" t="s">
        <v>792</v>
      </c>
      <c r="N922" s="8" t="s">
        <v>786</v>
      </c>
      <c r="O922" s="43">
        <v>43564</v>
      </c>
      <c r="P922" s="8">
        <f t="shared" si="29"/>
        <v>6</v>
      </c>
      <c r="Q922" s="14"/>
    </row>
    <row r="923" spans="1:17" hidden="1">
      <c r="A923" s="6">
        <v>920</v>
      </c>
      <c r="B923" s="12" t="str">
        <f t="shared" si="28"/>
        <v>07-0158-9340-0810-2000-0000-0017e3590n8018</v>
      </c>
      <c r="C923" s="12" t="s">
        <v>3584</v>
      </c>
      <c r="D923" s="16" t="s">
        <v>3585</v>
      </c>
      <c r="E923" s="9" t="s">
        <v>3586</v>
      </c>
      <c r="F923" s="16" t="s">
        <v>550</v>
      </c>
      <c r="G923" s="10">
        <v>43629</v>
      </c>
      <c r="H923" s="13">
        <v>89.1</v>
      </c>
      <c r="I923" s="8" t="s">
        <v>15</v>
      </c>
      <c r="J923" s="8" t="s">
        <v>13</v>
      </c>
      <c r="K923" s="8" t="s">
        <v>800</v>
      </c>
      <c r="L923" s="8" t="s">
        <v>801</v>
      </c>
      <c r="M923" s="8" t="s">
        <v>782</v>
      </c>
      <c r="N923" s="8" t="s">
        <v>786</v>
      </c>
      <c r="O923" s="43">
        <v>43629</v>
      </c>
      <c r="P923" s="8">
        <f t="shared" si="29"/>
        <v>6</v>
      </c>
      <c r="Q923" s="14"/>
    </row>
    <row r="924" spans="1:17" hidden="1">
      <c r="A924" s="6">
        <v>921</v>
      </c>
      <c r="B924" s="12" t="str">
        <f t="shared" si="28"/>
        <v>07-0158-9322-6010-2000-0000-0013c3590q8610</v>
      </c>
      <c r="C924" s="12" t="s">
        <v>3587</v>
      </c>
      <c r="D924" s="16" t="s">
        <v>3588</v>
      </c>
      <c r="E924" s="9" t="s">
        <v>3589</v>
      </c>
      <c r="F924" s="16" t="s">
        <v>260</v>
      </c>
      <c r="G924" s="10">
        <v>43647</v>
      </c>
      <c r="H924" s="13">
        <v>89.1</v>
      </c>
      <c r="I924" s="8" t="s">
        <v>15</v>
      </c>
      <c r="J924" s="8" t="s">
        <v>13</v>
      </c>
      <c r="K924" s="8" t="s">
        <v>780</v>
      </c>
      <c r="L924" s="8" t="s">
        <v>801</v>
      </c>
      <c r="M924" s="8" t="s">
        <v>782</v>
      </c>
      <c r="N924" s="8" t="s">
        <v>786</v>
      </c>
      <c r="O924" s="43">
        <v>43647</v>
      </c>
      <c r="P924" s="8">
        <f t="shared" si="29"/>
        <v>6</v>
      </c>
      <c r="Q924" s="14"/>
    </row>
    <row r="925" spans="1:17" hidden="1">
      <c r="A925" s="6">
        <v>922</v>
      </c>
      <c r="B925" s="12" t="str">
        <f t="shared" si="28"/>
        <v>07-0158-9340-3610-2000-0000-0014e3590n8316</v>
      </c>
      <c r="C925" s="12" t="s">
        <v>3590</v>
      </c>
      <c r="D925" s="16" t="s">
        <v>3591</v>
      </c>
      <c r="E925" s="9" t="s">
        <v>3592</v>
      </c>
      <c r="F925" s="16" t="s">
        <v>260</v>
      </c>
      <c r="G925" s="10">
        <v>43686</v>
      </c>
      <c r="H925" s="13">
        <v>79.2</v>
      </c>
      <c r="I925" s="8" t="s">
        <v>15</v>
      </c>
      <c r="J925" s="8" t="s">
        <v>13</v>
      </c>
      <c r="K925" s="8" t="s">
        <v>800</v>
      </c>
      <c r="L925" s="8" t="s">
        <v>801</v>
      </c>
      <c r="M925" s="8" t="s">
        <v>782</v>
      </c>
      <c r="N925" s="8" t="s">
        <v>786</v>
      </c>
      <c r="O925" s="43">
        <v>43686</v>
      </c>
      <c r="P925" s="8">
        <f t="shared" si="29"/>
        <v>6</v>
      </c>
      <c r="Q925" s="14"/>
    </row>
    <row r="926" spans="1:17" hidden="1">
      <c r="A926" s="6">
        <v>923</v>
      </c>
      <c r="B926" s="12" t="str">
        <f t="shared" si="28"/>
        <v>07-0111-1105-9810-2000-0000-0016a1110t1918</v>
      </c>
      <c r="C926" s="12" t="s">
        <v>3593</v>
      </c>
      <c r="D926" s="16" t="s">
        <v>3594</v>
      </c>
      <c r="E926" s="9" t="s">
        <v>3595</v>
      </c>
      <c r="F926" s="16" t="s">
        <v>551</v>
      </c>
      <c r="G926" s="10">
        <v>44509</v>
      </c>
      <c r="H926" s="13">
        <v>82.224999999999994</v>
      </c>
      <c r="I926" s="8" t="s">
        <v>15</v>
      </c>
      <c r="J926" s="8" t="s">
        <v>32</v>
      </c>
      <c r="K926" s="8" t="s">
        <v>800</v>
      </c>
      <c r="L926" s="8" t="s">
        <v>801</v>
      </c>
      <c r="M926" s="8" t="s">
        <v>789</v>
      </c>
      <c r="N926" s="8" t="s">
        <v>786</v>
      </c>
      <c r="O926" s="43">
        <v>44509</v>
      </c>
      <c r="P926" s="8">
        <f t="shared" si="29"/>
        <v>3</v>
      </c>
      <c r="Q926" s="14"/>
    </row>
    <row r="927" spans="1:17" hidden="1">
      <c r="A927" s="6">
        <v>924</v>
      </c>
      <c r="B927" s="12" t="str">
        <f t="shared" si="28"/>
        <v>07-0146-0854-8310-2000-0000-0010f8400s6813</v>
      </c>
      <c r="C927" s="12" t="s">
        <v>3596</v>
      </c>
      <c r="D927" s="16" t="s">
        <v>3597</v>
      </c>
      <c r="E927" s="9" t="s">
        <v>3598</v>
      </c>
      <c r="F927" s="16" t="s">
        <v>552</v>
      </c>
      <c r="G927" s="10">
        <v>43575</v>
      </c>
      <c r="H927" s="13">
        <v>42.35</v>
      </c>
      <c r="I927" s="8" t="s">
        <v>15</v>
      </c>
      <c r="J927" s="8" t="s">
        <v>16</v>
      </c>
      <c r="K927" s="8" t="s">
        <v>800</v>
      </c>
      <c r="L927" s="8" t="s">
        <v>801</v>
      </c>
      <c r="M927" s="8" t="s">
        <v>785</v>
      </c>
      <c r="N927" s="8" t="s">
        <v>786</v>
      </c>
      <c r="O927" s="43">
        <v>43575</v>
      </c>
      <c r="P927" s="8">
        <f t="shared" si="29"/>
        <v>6</v>
      </c>
      <c r="Q927" s="14"/>
    </row>
    <row r="928" spans="1:17" hidden="1">
      <c r="A928" s="6">
        <v>925</v>
      </c>
      <c r="B928" s="12" t="str">
        <f t="shared" si="28"/>
        <v>07-0134-1699-1410-2000-0000-0011m6310x4114</v>
      </c>
      <c r="C928" s="12" t="s">
        <v>3599</v>
      </c>
      <c r="D928" s="16" t="s">
        <v>3600</v>
      </c>
      <c r="E928" s="9" t="s">
        <v>3601</v>
      </c>
      <c r="F928" s="16" t="s">
        <v>553</v>
      </c>
      <c r="G928" s="10">
        <v>43552</v>
      </c>
      <c r="H928" s="13">
        <v>16.5</v>
      </c>
      <c r="I928" s="8" t="s">
        <v>15</v>
      </c>
      <c r="J928" s="8" t="s">
        <v>16</v>
      </c>
      <c r="K928" s="8" t="s">
        <v>800</v>
      </c>
      <c r="L928" s="8" t="s">
        <v>801</v>
      </c>
      <c r="M928" s="8" t="s">
        <v>785</v>
      </c>
      <c r="N928" s="8" t="s">
        <v>786</v>
      </c>
      <c r="O928" s="43">
        <v>43552</v>
      </c>
      <c r="P928" s="8">
        <f t="shared" si="29"/>
        <v>6</v>
      </c>
      <c r="Q928" s="14"/>
    </row>
    <row r="929" spans="1:17" hidden="1">
      <c r="A929" s="6">
        <v>926</v>
      </c>
      <c r="B929" s="12" t="str">
        <f t="shared" si="28"/>
        <v>07-0141-0288-6410-2000-0000-0013k2400w1614</v>
      </c>
      <c r="C929" s="12" t="s">
        <v>3602</v>
      </c>
      <c r="D929" s="16" t="s">
        <v>3603</v>
      </c>
      <c r="E929" s="9" t="s">
        <v>3604</v>
      </c>
      <c r="F929" s="16" t="s">
        <v>554</v>
      </c>
      <c r="G929" s="10">
        <v>43545</v>
      </c>
      <c r="H929" s="13">
        <v>26.4</v>
      </c>
      <c r="I929" s="8" t="s">
        <v>15</v>
      </c>
      <c r="J929" s="8" t="s">
        <v>16</v>
      </c>
      <c r="K929" s="8" t="s">
        <v>800</v>
      </c>
      <c r="L929" s="8" t="s">
        <v>801</v>
      </c>
      <c r="M929" s="8" t="s">
        <v>785</v>
      </c>
      <c r="N929" s="8" t="s">
        <v>786</v>
      </c>
      <c r="O929" s="43">
        <v>43545</v>
      </c>
      <c r="P929" s="8">
        <f t="shared" si="29"/>
        <v>6</v>
      </c>
      <c r="Q929" s="14"/>
    </row>
    <row r="930" spans="1:17" hidden="1">
      <c r="A930" s="6">
        <v>927</v>
      </c>
      <c r="B930" s="12" t="str">
        <f t="shared" si="28"/>
        <v>07-0158-9341-5810-2000-0000-0011e3590p8518</v>
      </c>
      <c r="C930" s="12" t="s">
        <v>3605</v>
      </c>
      <c r="D930" s="16" t="s">
        <v>3606</v>
      </c>
      <c r="E930" s="9" t="s">
        <v>3607</v>
      </c>
      <c r="F930" s="16" t="s">
        <v>555</v>
      </c>
      <c r="G930" s="10">
        <v>43635</v>
      </c>
      <c r="H930" s="13">
        <v>79.2</v>
      </c>
      <c r="I930" s="8" t="s">
        <v>15</v>
      </c>
      <c r="J930" s="8" t="s">
        <v>13</v>
      </c>
      <c r="K930" s="8" t="s">
        <v>800</v>
      </c>
      <c r="L930" s="8" t="s">
        <v>801</v>
      </c>
      <c r="M930" s="8" t="s">
        <v>782</v>
      </c>
      <c r="N930" s="8" t="s">
        <v>786</v>
      </c>
      <c r="O930" s="43">
        <v>43635</v>
      </c>
      <c r="P930" s="8">
        <f t="shared" si="29"/>
        <v>6</v>
      </c>
      <c r="Q930" s="14"/>
    </row>
    <row r="931" spans="1:17" hidden="1">
      <c r="A931" s="6">
        <v>928</v>
      </c>
      <c r="B931" s="12" t="str">
        <f t="shared" si="28"/>
        <v>07-0156-2300-7410-2000-0000-0011a3520n6714</v>
      </c>
      <c r="C931" s="12" t="s">
        <v>3608</v>
      </c>
      <c r="D931" s="16" t="s">
        <v>3609</v>
      </c>
      <c r="E931" s="9" t="s">
        <v>3610</v>
      </c>
      <c r="F931" s="16" t="s">
        <v>517</v>
      </c>
      <c r="G931" s="10">
        <v>43672</v>
      </c>
      <c r="H931" s="13">
        <v>79.2</v>
      </c>
      <c r="I931" s="8" t="s">
        <v>15</v>
      </c>
      <c r="J931" s="8" t="s">
        <v>13</v>
      </c>
      <c r="K931" s="8" t="s">
        <v>800</v>
      </c>
      <c r="L931" s="8" t="s">
        <v>801</v>
      </c>
      <c r="M931" s="8" t="s">
        <v>782</v>
      </c>
      <c r="N931" s="8" t="s">
        <v>786</v>
      </c>
      <c r="O931" s="43">
        <v>43672</v>
      </c>
      <c r="P931" s="8">
        <f t="shared" si="29"/>
        <v>6</v>
      </c>
      <c r="Q931" s="14"/>
    </row>
    <row r="932" spans="1:17" hidden="1">
      <c r="A932" s="6">
        <v>929</v>
      </c>
      <c r="B932" s="12" t="str">
        <f t="shared" si="28"/>
        <v>07-0156-2300-6310-2000-0000-0017a3520n6613</v>
      </c>
      <c r="C932" s="12" t="s">
        <v>3611</v>
      </c>
      <c r="D932" s="16" t="s">
        <v>3612</v>
      </c>
      <c r="E932" s="9" t="s">
        <v>3613</v>
      </c>
      <c r="F932" s="16" t="s">
        <v>517</v>
      </c>
      <c r="G932" s="10">
        <v>43703</v>
      </c>
      <c r="H932" s="13">
        <v>79.2</v>
      </c>
      <c r="I932" s="8" t="s">
        <v>15</v>
      </c>
      <c r="J932" s="8" t="s">
        <v>13</v>
      </c>
      <c r="K932" s="8" t="s">
        <v>800</v>
      </c>
      <c r="L932" s="8" t="s">
        <v>801</v>
      </c>
      <c r="M932" s="8" t="s">
        <v>782</v>
      </c>
      <c r="N932" s="8" t="s">
        <v>786</v>
      </c>
      <c r="O932" s="43">
        <v>43703</v>
      </c>
      <c r="P932" s="8">
        <f t="shared" si="29"/>
        <v>6</v>
      </c>
      <c r="Q932" s="14"/>
    </row>
    <row r="933" spans="1:17" hidden="1">
      <c r="A933" s="6">
        <v>930</v>
      </c>
      <c r="B933" s="12" t="str">
        <f t="shared" si="28"/>
        <v>07-0156-2300-8210-2000-0000-0016a3520n6812</v>
      </c>
      <c r="C933" s="12" t="s">
        <v>3614</v>
      </c>
      <c r="D933" s="16" t="s">
        <v>3615</v>
      </c>
      <c r="E933" s="9" t="s">
        <v>3616</v>
      </c>
      <c r="F933" s="16" t="s">
        <v>4507</v>
      </c>
      <c r="G933" s="10">
        <v>43738</v>
      </c>
      <c r="H933" s="13">
        <v>79.2</v>
      </c>
      <c r="I933" s="8" t="s">
        <v>15</v>
      </c>
      <c r="J933" s="8" t="s">
        <v>13</v>
      </c>
      <c r="K933" s="8" t="s">
        <v>800</v>
      </c>
      <c r="L933" s="8" t="s">
        <v>801</v>
      </c>
      <c r="M933" s="8" t="s">
        <v>782</v>
      </c>
      <c r="N933" s="8" t="s">
        <v>786</v>
      </c>
      <c r="O933" s="43">
        <v>43738</v>
      </c>
      <c r="P933" s="8">
        <f t="shared" si="29"/>
        <v>5</v>
      </c>
      <c r="Q933" s="14"/>
    </row>
    <row r="934" spans="1:17" hidden="1">
      <c r="A934" s="6">
        <v>931</v>
      </c>
      <c r="B934" s="12" t="str">
        <f t="shared" si="28"/>
        <v>07-0146-0852-6410-2000-0000-0013f8400q6614</v>
      </c>
      <c r="C934" s="12" t="s">
        <v>3617</v>
      </c>
      <c r="D934" s="16" t="s">
        <v>3618</v>
      </c>
      <c r="E934" s="9" t="s">
        <v>3619</v>
      </c>
      <c r="F934" s="16" t="s">
        <v>556</v>
      </c>
      <c r="G934" s="10">
        <v>43661</v>
      </c>
      <c r="H934" s="13">
        <v>79.2</v>
      </c>
      <c r="I934" s="8" t="s">
        <v>15</v>
      </c>
      <c r="J934" s="8" t="s">
        <v>16</v>
      </c>
      <c r="K934" s="8" t="s">
        <v>800</v>
      </c>
      <c r="L934" s="8" t="s">
        <v>801</v>
      </c>
      <c r="M934" s="8" t="s">
        <v>785</v>
      </c>
      <c r="N934" s="8" t="s">
        <v>786</v>
      </c>
      <c r="O934" s="43">
        <v>43661</v>
      </c>
      <c r="P934" s="8">
        <f t="shared" si="29"/>
        <v>6</v>
      </c>
      <c r="Q934" s="14"/>
    </row>
    <row r="935" spans="1:17" hidden="1">
      <c r="A935" s="6">
        <v>932</v>
      </c>
      <c r="B935" s="12" t="str">
        <f t="shared" si="28"/>
        <v>07-0171-1502-6810-2000-0000-0010a5710q1618</v>
      </c>
      <c r="C935" s="12" t="s">
        <v>3620</v>
      </c>
      <c r="D935" s="16" t="s">
        <v>3621</v>
      </c>
      <c r="E935" s="9" t="s">
        <v>3622</v>
      </c>
      <c r="F935" s="16" t="s">
        <v>557</v>
      </c>
      <c r="G935" s="10">
        <v>43579</v>
      </c>
      <c r="H935" s="13">
        <v>22.274999999999999</v>
      </c>
      <c r="I935" s="8" t="s">
        <v>15</v>
      </c>
      <c r="J935" s="8" t="s">
        <v>75</v>
      </c>
      <c r="K935" s="8" t="s">
        <v>800</v>
      </c>
      <c r="L935" s="8" t="s">
        <v>801</v>
      </c>
      <c r="M935" s="8" t="s">
        <v>792</v>
      </c>
      <c r="N935" s="8" t="s">
        <v>786</v>
      </c>
      <c r="O935" s="43">
        <v>43579</v>
      </c>
      <c r="P935" s="8">
        <f t="shared" si="29"/>
        <v>6</v>
      </c>
      <c r="Q935" s="14"/>
    </row>
    <row r="936" spans="1:17" hidden="1">
      <c r="A936" s="6">
        <v>933</v>
      </c>
      <c r="B936" s="12" t="str">
        <f t="shared" si="28"/>
        <v>07-0171-1500-5510-2000-0000-0012a5710n1515</v>
      </c>
      <c r="C936" s="12" t="s">
        <v>3623</v>
      </c>
      <c r="D936" s="16" t="s">
        <v>3624</v>
      </c>
      <c r="E936" s="9" t="s">
        <v>3625</v>
      </c>
      <c r="F936" s="16" t="s">
        <v>558</v>
      </c>
      <c r="G936" s="10">
        <v>43712</v>
      </c>
      <c r="H936" s="13">
        <v>88</v>
      </c>
      <c r="I936" s="8" t="s">
        <v>15</v>
      </c>
      <c r="J936" s="8" t="s">
        <v>75</v>
      </c>
      <c r="K936" s="8" t="s">
        <v>800</v>
      </c>
      <c r="L936" s="8" t="s">
        <v>801</v>
      </c>
      <c r="M936" s="8" t="s">
        <v>792</v>
      </c>
      <c r="N936" s="8" t="s">
        <v>786</v>
      </c>
      <c r="O936" s="43">
        <v>43712</v>
      </c>
      <c r="P936" s="8">
        <f t="shared" si="29"/>
        <v>5</v>
      </c>
      <c r="Q936" s="14"/>
    </row>
    <row r="937" spans="1:17" hidden="1">
      <c r="A937" s="6">
        <v>934</v>
      </c>
      <c r="B937" s="12" t="str">
        <f t="shared" si="28"/>
        <v>07-0185-5076-4410-2000-0000-0011h0850u5414</v>
      </c>
      <c r="C937" s="12" t="s">
        <v>3626</v>
      </c>
      <c r="D937" s="16" t="s">
        <v>3627</v>
      </c>
      <c r="E937" s="9" t="s">
        <v>3628</v>
      </c>
      <c r="F937" s="16" t="s">
        <v>3629</v>
      </c>
      <c r="G937" s="10">
        <v>43608</v>
      </c>
      <c r="H937" s="13">
        <v>79.2</v>
      </c>
      <c r="I937" s="8" t="s">
        <v>15</v>
      </c>
      <c r="J937" s="8" t="s">
        <v>75</v>
      </c>
      <c r="K937" s="8" t="s">
        <v>800</v>
      </c>
      <c r="L937" s="8" t="s">
        <v>801</v>
      </c>
      <c r="M937" s="8" t="s">
        <v>792</v>
      </c>
      <c r="N937" s="8" t="s">
        <v>786</v>
      </c>
      <c r="O937" s="43">
        <v>43608</v>
      </c>
      <c r="P937" s="8">
        <f t="shared" si="29"/>
        <v>6</v>
      </c>
      <c r="Q937" s="14"/>
    </row>
    <row r="938" spans="1:17" hidden="1">
      <c r="A938" s="6">
        <v>935</v>
      </c>
      <c r="B938" s="12" t="str">
        <f t="shared" si="28"/>
        <v>07-0171-1484-9610-2000-0000-0016k4710s1916</v>
      </c>
      <c r="C938" s="12" t="s">
        <v>3630</v>
      </c>
      <c r="D938" s="16" t="s">
        <v>3631</v>
      </c>
      <c r="E938" s="9" t="s">
        <v>3632</v>
      </c>
      <c r="F938" s="16" t="s">
        <v>559</v>
      </c>
      <c r="G938" s="10">
        <v>43650</v>
      </c>
      <c r="H938" s="13">
        <v>79.2</v>
      </c>
      <c r="I938" s="8" t="s">
        <v>15</v>
      </c>
      <c r="J938" s="8" t="s">
        <v>75</v>
      </c>
      <c r="K938" s="8" t="s">
        <v>800</v>
      </c>
      <c r="L938" s="8" t="s">
        <v>801</v>
      </c>
      <c r="M938" s="8" t="s">
        <v>792</v>
      </c>
      <c r="N938" s="8" t="s">
        <v>786</v>
      </c>
      <c r="O938" s="43">
        <v>43650</v>
      </c>
      <c r="P938" s="8">
        <f t="shared" si="29"/>
        <v>6</v>
      </c>
      <c r="Q938" s="14"/>
    </row>
    <row r="939" spans="1:17" hidden="1">
      <c r="A939" s="6">
        <v>936</v>
      </c>
      <c r="B939" s="12" t="str">
        <f t="shared" si="28"/>
        <v>07-0158-9340-5510-2000-0000-0013e3590n8515</v>
      </c>
      <c r="C939" s="12" t="s">
        <v>3633</v>
      </c>
      <c r="D939" s="16" t="s">
        <v>3634</v>
      </c>
      <c r="E939" s="9" t="s">
        <v>3635</v>
      </c>
      <c r="F939" s="16" t="s">
        <v>3636</v>
      </c>
      <c r="G939" s="10">
        <v>43557</v>
      </c>
      <c r="H939" s="13">
        <v>66</v>
      </c>
      <c r="I939" s="8" t="s">
        <v>15</v>
      </c>
      <c r="J939" s="8" t="s">
        <v>13</v>
      </c>
      <c r="K939" s="8" t="s">
        <v>800</v>
      </c>
      <c r="L939" s="8" t="s">
        <v>801</v>
      </c>
      <c r="M939" s="8" t="s">
        <v>782</v>
      </c>
      <c r="N939" s="8" t="s">
        <v>786</v>
      </c>
      <c r="O939" s="43">
        <v>43557</v>
      </c>
      <c r="P939" s="8">
        <f t="shared" si="29"/>
        <v>6</v>
      </c>
      <c r="Q939" s="14"/>
    </row>
    <row r="940" spans="1:17" hidden="1">
      <c r="A940" s="6">
        <v>937</v>
      </c>
      <c r="B940" s="12" t="str">
        <f t="shared" si="28"/>
        <v>07-0165-0841-4810-2000-0000-0014e8600p5418</v>
      </c>
      <c r="C940" s="12" t="s">
        <v>3637</v>
      </c>
      <c r="D940" s="16" t="s">
        <v>3638</v>
      </c>
      <c r="E940" s="9" t="s">
        <v>3639</v>
      </c>
      <c r="F940" s="16" t="s">
        <v>560</v>
      </c>
      <c r="G940" s="10">
        <v>43621</v>
      </c>
      <c r="H940" s="13">
        <v>77.760000000000005</v>
      </c>
      <c r="I940" s="8" t="s">
        <v>15</v>
      </c>
      <c r="J940" s="8" t="s">
        <v>13</v>
      </c>
      <c r="K940" s="8" t="s">
        <v>780</v>
      </c>
      <c r="L940" s="8" t="s">
        <v>796</v>
      </c>
      <c r="M940" s="8" t="s">
        <v>782</v>
      </c>
      <c r="N940" s="8" t="s">
        <v>786</v>
      </c>
      <c r="O940" s="43">
        <v>43621</v>
      </c>
      <c r="P940" s="8">
        <f t="shared" si="29"/>
        <v>6</v>
      </c>
      <c r="Q940" s="14"/>
    </row>
    <row r="941" spans="1:17" hidden="1">
      <c r="A941" s="6">
        <v>938</v>
      </c>
      <c r="B941" s="12" t="str">
        <f t="shared" si="28"/>
        <v>07-0167-8256-7610-2000-0000-0019f2680u7716</v>
      </c>
      <c r="C941" s="12" t="s">
        <v>3640</v>
      </c>
      <c r="D941" s="16" t="s">
        <v>3641</v>
      </c>
      <c r="E941" s="9" t="s">
        <v>3642</v>
      </c>
      <c r="F941" s="16" t="s">
        <v>560</v>
      </c>
      <c r="G941" s="10">
        <v>43726</v>
      </c>
      <c r="H941" s="13">
        <v>37.4</v>
      </c>
      <c r="I941" s="8" t="s">
        <v>15</v>
      </c>
      <c r="J941" s="8" t="s">
        <v>13</v>
      </c>
      <c r="K941" s="8" t="s">
        <v>800</v>
      </c>
      <c r="L941" s="8" t="s">
        <v>801</v>
      </c>
      <c r="M941" s="8" t="s">
        <v>782</v>
      </c>
      <c r="N941" s="8" t="s">
        <v>786</v>
      </c>
      <c r="O941" s="43">
        <v>43726</v>
      </c>
      <c r="P941" s="8">
        <f t="shared" si="29"/>
        <v>5</v>
      </c>
      <c r="Q941" s="14"/>
    </row>
    <row r="942" spans="1:17" hidden="1">
      <c r="A942" s="6">
        <v>939</v>
      </c>
      <c r="B942" s="12" t="str">
        <f t="shared" si="28"/>
        <v>07-0167-8218-5510-2000-0000-0014b2680w7515</v>
      </c>
      <c r="C942" s="12" t="s">
        <v>3643</v>
      </c>
      <c r="D942" s="16" t="s">
        <v>3644</v>
      </c>
      <c r="E942" s="9" t="s">
        <v>3645</v>
      </c>
      <c r="F942" s="16" t="s">
        <v>561</v>
      </c>
      <c r="G942" s="10">
        <v>43623</v>
      </c>
      <c r="H942" s="13">
        <v>52.8</v>
      </c>
      <c r="I942" s="8" t="s">
        <v>15</v>
      </c>
      <c r="J942" s="8" t="s">
        <v>13</v>
      </c>
      <c r="K942" s="8" t="s">
        <v>780</v>
      </c>
      <c r="L942" s="8" t="s">
        <v>801</v>
      </c>
      <c r="M942" s="8" t="s">
        <v>782</v>
      </c>
      <c r="N942" s="8" t="s">
        <v>786</v>
      </c>
      <c r="O942" s="43">
        <v>43623</v>
      </c>
      <c r="P942" s="8">
        <f t="shared" si="29"/>
        <v>6</v>
      </c>
      <c r="Q942" s="14"/>
    </row>
    <row r="943" spans="1:17" hidden="1">
      <c r="A943" s="6">
        <v>940</v>
      </c>
      <c r="B943" s="12" t="str">
        <f t="shared" si="28"/>
        <v>07-0178-8771-5510-2000-0000-0018h7780p8515</v>
      </c>
      <c r="C943" s="12" t="s">
        <v>3646</v>
      </c>
      <c r="D943" s="16" t="s">
        <v>3647</v>
      </c>
      <c r="E943" s="9" t="s">
        <v>3648</v>
      </c>
      <c r="F943" s="16" t="s">
        <v>562</v>
      </c>
      <c r="G943" s="10">
        <v>43551</v>
      </c>
      <c r="H943" s="13">
        <v>18.7</v>
      </c>
      <c r="I943" s="8" t="s">
        <v>15</v>
      </c>
      <c r="J943" s="8" t="s">
        <v>75</v>
      </c>
      <c r="K943" s="8" t="s">
        <v>800</v>
      </c>
      <c r="L943" s="8" t="s">
        <v>801</v>
      </c>
      <c r="M943" s="8" t="s">
        <v>792</v>
      </c>
      <c r="N943" s="8" t="s">
        <v>786</v>
      </c>
      <c r="O943" s="43">
        <v>43551</v>
      </c>
      <c r="P943" s="8">
        <f t="shared" si="29"/>
        <v>6</v>
      </c>
      <c r="Q943" s="14"/>
    </row>
    <row r="944" spans="1:17" hidden="1">
      <c r="A944" s="6">
        <v>941</v>
      </c>
      <c r="B944" s="12" t="str">
        <f t="shared" si="28"/>
        <v/>
      </c>
      <c r="C944" s="12"/>
      <c r="D944" s="16"/>
      <c r="E944" s="9" t="s">
        <v>3649</v>
      </c>
      <c r="F944" s="16" t="s">
        <v>562</v>
      </c>
      <c r="G944" s="10">
        <v>43551</v>
      </c>
      <c r="H944" s="13">
        <v>8.8000000000000007</v>
      </c>
      <c r="I944" s="8" t="s">
        <v>15</v>
      </c>
      <c r="J944" s="8" t="s">
        <v>75</v>
      </c>
      <c r="K944" s="8">
        <v>0</v>
      </c>
      <c r="L944" s="8" t="s">
        <v>804</v>
      </c>
      <c r="M944" s="8" t="s">
        <v>792</v>
      </c>
      <c r="N944" s="8" t="s">
        <v>786</v>
      </c>
      <c r="O944" s="43">
        <v>43551</v>
      </c>
      <c r="P944" s="8">
        <f t="shared" si="29"/>
        <v>6</v>
      </c>
      <c r="Q944" s="14"/>
    </row>
    <row r="945" spans="1:17" hidden="1">
      <c r="A945" s="6">
        <v>942</v>
      </c>
      <c r="B945" s="12" t="str">
        <f t="shared" si="28"/>
        <v>07-0167-8255-7310-2000-0000-0011f2680t7713</v>
      </c>
      <c r="C945" s="12" t="s">
        <v>3650</v>
      </c>
      <c r="D945" s="16" t="s">
        <v>3651</v>
      </c>
      <c r="E945" s="9" t="s">
        <v>3652</v>
      </c>
      <c r="F945" s="16" t="s">
        <v>563</v>
      </c>
      <c r="G945" s="10">
        <v>43536</v>
      </c>
      <c r="H945" s="13">
        <v>79.2</v>
      </c>
      <c r="I945" s="8" t="s">
        <v>15</v>
      </c>
      <c r="J945" s="8" t="s">
        <v>13</v>
      </c>
      <c r="K945" s="8" t="s">
        <v>800</v>
      </c>
      <c r="L945" s="8" t="s">
        <v>801</v>
      </c>
      <c r="M945" s="8" t="s">
        <v>782</v>
      </c>
      <c r="N945" s="8" t="s">
        <v>786</v>
      </c>
      <c r="O945" s="43">
        <v>43536</v>
      </c>
      <c r="P945" s="8">
        <f t="shared" si="29"/>
        <v>6</v>
      </c>
      <c r="Q945" s="14"/>
    </row>
    <row r="946" spans="1:17" hidden="1">
      <c r="A946" s="6">
        <v>943</v>
      </c>
      <c r="B946" s="12" t="str">
        <f t="shared" si="28"/>
        <v>07-0171-1493-5410-2000-0000-0014m4710r1514</v>
      </c>
      <c r="C946" s="12" t="s">
        <v>3653</v>
      </c>
      <c r="D946" s="16" t="s">
        <v>3654</v>
      </c>
      <c r="E946" s="9" t="s">
        <v>3655</v>
      </c>
      <c r="F946" s="16" t="s">
        <v>564</v>
      </c>
      <c r="G946" s="10">
        <v>43567</v>
      </c>
      <c r="H946" s="13">
        <v>25.024999999999999</v>
      </c>
      <c r="I946" s="8" t="s">
        <v>15</v>
      </c>
      <c r="J946" s="8" t="s">
        <v>75</v>
      </c>
      <c r="K946" s="8" t="s">
        <v>800</v>
      </c>
      <c r="L946" s="8" t="s">
        <v>801</v>
      </c>
      <c r="M946" s="8" t="s">
        <v>792</v>
      </c>
      <c r="N946" s="8" t="s">
        <v>786</v>
      </c>
      <c r="O946" s="43">
        <v>43567</v>
      </c>
      <c r="P946" s="8">
        <f t="shared" si="29"/>
        <v>6</v>
      </c>
      <c r="Q946" s="14"/>
    </row>
    <row r="947" spans="1:17" hidden="1">
      <c r="A947" s="6">
        <v>944</v>
      </c>
      <c r="B947" s="12" t="str">
        <f t="shared" si="28"/>
        <v>07-0178-8775-4710-2000-0000-0019h7780t8417</v>
      </c>
      <c r="C947" s="12" t="s">
        <v>3656</v>
      </c>
      <c r="D947" s="16" t="s">
        <v>3657</v>
      </c>
      <c r="E947" s="9" t="s">
        <v>3658</v>
      </c>
      <c r="F947" s="16" t="s">
        <v>565</v>
      </c>
      <c r="G947" s="10">
        <v>43643</v>
      </c>
      <c r="H947" s="13">
        <v>61.6</v>
      </c>
      <c r="I947" s="8" t="s">
        <v>15</v>
      </c>
      <c r="J947" s="8" t="s">
        <v>75</v>
      </c>
      <c r="K947" s="8" t="s">
        <v>800</v>
      </c>
      <c r="L947" s="8" t="s">
        <v>801</v>
      </c>
      <c r="M947" s="8" t="s">
        <v>792</v>
      </c>
      <c r="N947" s="8" t="s">
        <v>786</v>
      </c>
      <c r="O947" s="43">
        <v>43643</v>
      </c>
      <c r="P947" s="8">
        <f t="shared" si="29"/>
        <v>6</v>
      </c>
      <c r="Q947" s="14"/>
    </row>
    <row r="948" spans="1:17" hidden="1">
      <c r="A948" s="6">
        <v>945</v>
      </c>
      <c r="B948" s="12" t="str">
        <f t="shared" si="28"/>
        <v>07-0158-9345-9810-2000-0000-0011e3590t8918</v>
      </c>
      <c r="C948" s="12" t="s">
        <v>3659</v>
      </c>
      <c r="D948" s="16" t="s">
        <v>3660</v>
      </c>
      <c r="E948" s="9" t="s">
        <v>3661</v>
      </c>
      <c r="F948" s="16" t="s">
        <v>438</v>
      </c>
      <c r="G948" s="10">
        <v>44216</v>
      </c>
      <c r="H948" s="13">
        <v>79.2</v>
      </c>
      <c r="I948" s="8" t="s">
        <v>15</v>
      </c>
      <c r="J948" s="8" t="s">
        <v>13</v>
      </c>
      <c r="K948" s="8" t="s">
        <v>800</v>
      </c>
      <c r="L948" s="8" t="s">
        <v>801</v>
      </c>
      <c r="M948" s="8" t="s">
        <v>782</v>
      </c>
      <c r="N948" s="8" t="s">
        <v>786</v>
      </c>
      <c r="O948" s="43">
        <v>44216</v>
      </c>
      <c r="P948" s="8">
        <f t="shared" si="29"/>
        <v>4</v>
      </c>
      <c r="Q948" s="14"/>
    </row>
    <row r="949" spans="1:17" hidden="1">
      <c r="A949" s="6">
        <v>946</v>
      </c>
      <c r="B949" s="12" t="str">
        <f t="shared" si="28"/>
        <v>07-0167-8256-7410-2000-0000-0013f2680u7714</v>
      </c>
      <c r="C949" s="12" t="s">
        <v>3662</v>
      </c>
      <c r="D949" s="16" t="s">
        <v>3663</v>
      </c>
      <c r="E949" s="9" t="s">
        <v>3664</v>
      </c>
      <c r="F949" s="16" t="s">
        <v>566</v>
      </c>
      <c r="G949" s="10">
        <v>43535</v>
      </c>
      <c r="H949" s="13">
        <v>89.1</v>
      </c>
      <c r="I949" s="8" t="s">
        <v>15</v>
      </c>
      <c r="J949" s="8" t="s">
        <v>13</v>
      </c>
      <c r="K949" s="8" t="s">
        <v>800</v>
      </c>
      <c r="L949" s="8" t="s">
        <v>801</v>
      </c>
      <c r="M949" s="8" t="s">
        <v>782</v>
      </c>
      <c r="N949" s="8" t="s">
        <v>786</v>
      </c>
      <c r="O949" s="43">
        <v>43535</v>
      </c>
      <c r="P949" s="8">
        <f t="shared" si="29"/>
        <v>6</v>
      </c>
      <c r="Q949" s="14"/>
    </row>
    <row r="950" spans="1:17" hidden="1">
      <c r="A950" s="6">
        <v>947</v>
      </c>
      <c r="B950" s="12" t="str">
        <f t="shared" si="28"/>
        <v>07-0158-9352-4410-2000-0000-0014f3590q8414</v>
      </c>
      <c r="C950" s="12" t="s">
        <v>3665</v>
      </c>
      <c r="D950" s="16" t="s">
        <v>3666</v>
      </c>
      <c r="E950" s="9" t="s">
        <v>3667</v>
      </c>
      <c r="F950" s="16" t="s">
        <v>3668</v>
      </c>
      <c r="G950" s="10">
        <v>43636</v>
      </c>
      <c r="H950" s="13">
        <v>77</v>
      </c>
      <c r="I950" s="8" t="s">
        <v>15</v>
      </c>
      <c r="J950" s="8" t="s">
        <v>13</v>
      </c>
      <c r="K950" s="8" t="s">
        <v>800</v>
      </c>
      <c r="L950" s="8" t="s">
        <v>801</v>
      </c>
      <c r="M950" s="8" t="s">
        <v>782</v>
      </c>
      <c r="N950" s="8" t="s">
        <v>786</v>
      </c>
      <c r="O950" s="43">
        <v>43636</v>
      </c>
      <c r="P950" s="8">
        <f t="shared" si="29"/>
        <v>6</v>
      </c>
      <c r="Q950" s="14"/>
    </row>
    <row r="951" spans="1:17" hidden="1">
      <c r="A951" s="6">
        <v>948</v>
      </c>
      <c r="B951" s="12" t="str">
        <f t="shared" si="28"/>
        <v>07-0167-8210-9010-2000-0000-0011b2680n7910</v>
      </c>
      <c r="C951" s="12" t="s">
        <v>3669</v>
      </c>
      <c r="D951" s="16" t="s">
        <v>3670</v>
      </c>
      <c r="E951" s="9" t="s">
        <v>3671</v>
      </c>
      <c r="F951" s="16" t="s">
        <v>567</v>
      </c>
      <c r="G951" s="10">
        <v>43566</v>
      </c>
      <c r="H951" s="13">
        <v>79.2</v>
      </c>
      <c r="I951" s="8" t="s">
        <v>15</v>
      </c>
      <c r="J951" s="8" t="s">
        <v>13</v>
      </c>
      <c r="K951" s="8" t="s">
        <v>780</v>
      </c>
      <c r="L951" s="8" t="s">
        <v>801</v>
      </c>
      <c r="M951" s="8" t="s">
        <v>782</v>
      </c>
      <c r="N951" s="8" t="s">
        <v>786</v>
      </c>
      <c r="O951" s="43">
        <v>43566</v>
      </c>
      <c r="P951" s="8">
        <f t="shared" si="29"/>
        <v>6</v>
      </c>
      <c r="Q951" s="14"/>
    </row>
    <row r="952" spans="1:17" hidden="1">
      <c r="A952" s="6">
        <v>949</v>
      </c>
      <c r="B952" s="12" t="str">
        <f t="shared" si="28"/>
        <v>07-0167-8259-7010-2000-0000-0018f2680x7710</v>
      </c>
      <c r="C952" s="12" t="s">
        <v>3672</v>
      </c>
      <c r="D952" s="16" t="s">
        <v>3673</v>
      </c>
      <c r="E952" s="9" t="s">
        <v>3674</v>
      </c>
      <c r="F952" s="16" t="s">
        <v>567</v>
      </c>
      <c r="G952" s="10">
        <v>43566</v>
      </c>
      <c r="H952" s="13">
        <v>59.4</v>
      </c>
      <c r="I952" s="8" t="s">
        <v>15</v>
      </c>
      <c r="J952" s="8" t="s">
        <v>13</v>
      </c>
      <c r="K952" s="8" t="s">
        <v>780</v>
      </c>
      <c r="L952" s="8" t="s">
        <v>801</v>
      </c>
      <c r="M952" s="8" t="s">
        <v>782</v>
      </c>
      <c r="N952" s="8" t="s">
        <v>786</v>
      </c>
      <c r="O952" s="43">
        <v>43566</v>
      </c>
      <c r="P952" s="8">
        <f t="shared" si="29"/>
        <v>6</v>
      </c>
      <c r="Q952" s="14"/>
    </row>
    <row r="953" spans="1:17" hidden="1">
      <c r="A953" s="6">
        <v>950</v>
      </c>
      <c r="B953" s="12" t="str">
        <f t="shared" si="28"/>
        <v>07-0178-8772-4410-2000-0000-0013h7780q8414</v>
      </c>
      <c r="C953" s="12" t="s">
        <v>3675</v>
      </c>
      <c r="D953" s="16" t="s">
        <v>3676</v>
      </c>
      <c r="E953" s="9" t="s">
        <v>3677</v>
      </c>
      <c r="F953" s="16" t="s">
        <v>568</v>
      </c>
      <c r="G953" s="10">
        <v>43551</v>
      </c>
      <c r="H953" s="13">
        <v>26.4</v>
      </c>
      <c r="I953" s="8" t="s">
        <v>15</v>
      </c>
      <c r="J953" s="8" t="s">
        <v>75</v>
      </c>
      <c r="K953" s="8" t="s">
        <v>800</v>
      </c>
      <c r="L953" s="8" t="s">
        <v>801</v>
      </c>
      <c r="M953" s="8" t="s">
        <v>792</v>
      </c>
      <c r="N953" s="8" t="s">
        <v>786</v>
      </c>
      <c r="O953" s="43">
        <v>43551</v>
      </c>
      <c r="P953" s="8">
        <f t="shared" si="29"/>
        <v>6</v>
      </c>
      <c r="Q953" s="14"/>
    </row>
    <row r="954" spans="1:17" hidden="1">
      <c r="A954" s="6">
        <v>951</v>
      </c>
      <c r="B954" s="12" t="str">
        <f t="shared" si="28"/>
        <v>07-0158-9346-0010-2000-0000-0017e3590u8010</v>
      </c>
      <c r="C954" s="12" t="s">
        <v>3678</v>
      </c>
      <c r="D954" s="16" t="s">
        <v>3679</v>
      </c>
      <c r="E954" s="9" t="s">
        <v>3680</v>
      </c>
      <c r="F954" s="16" t="s">
        <v>569</v>
      </c>
      <c r="G954" s="10">
        <v>43733</v>
      </c>
      <c r="H954" s="13">
        <v>79.2</v>
      </c>
      <c r="I954" s="8" t="s">
        <v>15</v>
      </c>
      <c r="J954" s="8" t="s">
        <v>13</v>
      </c>
      <c r="K954" s="8" t="s">
        <v>800</v>
      </c>
      <c r="L954" s="8" t="s">
        <v>801</v>
      </c>
      <c r="M954" s="8" t="s">
        <v>782</v>
      </c>
      <c r="N954" s="8" t="s">
        <v>786</v>
      </c>
      <c r="O954" s="43">
        <v>43733</v>
      </c>
      <c r="P954" s="8">
        <f t="shared" si="29"/>
        <v>5</v>
      </c>
      <c r="Q954" s="14"/>
    </row>
    <row r="955" spans="1:17" hidden="1">
      <c r="A955" s="6">
        <v>952</v>
      </c>
      <c r="B955" s="12" t="str">
        <f t="shared" si="28"/>
        <v>07-0111-1101-6010-2000-0000-0013a1110p1610</v>
      </c>
      <c r="C955" s="12" t="s">
        <v>3681</v>
      </c>
      <c r="D955" s="16" t="s">
        <v>3682</v>
      </c>
      <c r="E955" s="9" t="s">
        <v>3683</v>
      </c>
      <c r="F955" s="16" t="s">
        <v>570</v>
      </c>
      <c r="G955" s="10">
        <v>43658</v>
      </c>
      <c r="H955" s="13">
        <v>36.299999999999997</v>
      </c>
      <c r="I955" s="8" t="s">
        <v>15</v>
      </c>
      <c r="J955" s="8" t="s">
        <v>32</v>
      </c>
      <c r="K955" s="8" t="s">
        <v>800</v>
      </c>
      <c r="L955" s="8" t="s">
        <v>801</v>
      </c>
      <c r="M955" s="8" t="s">
        <v>789</v>
      </c>
      <c r="N955" s="8" t="s">
        <v>786</v>
      </c>
      <c r="O955" s="43">
        <v>43658</v>
      </c>
      <c r="P955" s="8">
        <f t="shared" si="29"/>
        <v>6</v>
      </c>
      <c r="Q955" s="14"/>
    </row>
    <row r="956" spans="1:17" hidden="1">
      <c r="A956" s="6">
        <v>953</v>
      </c>
      <c r="B956" s="12" t="str">
        <f t="shared" si="28"/>
        <v>07-0146-0856-0810-2000-0000-0015f8400u6018</v>
      </c>
      <c r="C956" s="12" t="s">
        <v>3684</v>
      </c>
      <c r="D956" s="16" t="s">
        <v>3685</v>
      </c>
      <c r="E956" s="9" t="s">
        <v>3686</v>
      </c>
      <c r="F956" s="16" t="s">
        <v>626</v>
      </c>
      <c r="G956" s="10">
        <v>43749</v>
      </c>
      <c r="H956" s="13">
        <v>79.2</v>
      </c>
      <c r="I956" s="8" t="s">
        <v>15</v>
      </c>
      <c r="J956" s="8" t="s">
        <v>16</v>
      </c>
      <c r="K956" s="8" t="s">
        <v>800</v>
      </c>
      <c r="L956" s="8" t="s">
        <v>801</v>
      </c>
      <c r="M956" s="8" t="s">
        <v>785</v>
      </c>
      <c r="N956" s="8" t="s">
        <v>786</v>
      </c>
      <c r="O956" s="43">
        <v>43749</v>
      </c>
      <c r="P956" s="8">
        <f t="shared" si="29"/>
        <v>5</v>
      </c>
      <c r="Q956" s="14"/>
    </row>
    <row r="957" spans="1:17" hidden="1">
      <c r="A957" s="6">
        <v>954</v>
      </c>
      <c r="B957" s="12" t="str">
        <f t="shared" si="28"/>
        <v>07-0146-0856-0510-2000-0000-0016f8400u6015</v>
      </c>
      <c r="C957" s="12" t="s">
        <v>3687</v>
      </c>
      <c r="D957" s="16" t="s">
        <v>3688</v>
      </c>
      <c r="E957" s="9" t="s">
        <v>3689</v>
      </c>
      <c r="F957" s="16" t="s">
        <v>571</v>
      </c>
      <c r="G957" s="10">
        <v>43676</v>
      </c>
      <c r="H957" s="13">
        <v>79.2</v>
      </c>
      <c r="I957" s="8" t="s">
        <v>15</v>
      </c>
      <c r="J957" s="8" t="s">
        <v>16</v>
      </c>
      <c r="K957" s="8" t="s">
        <v>800</v>
      </c>
      <c r="L957" s="8" t="s">
        <v>801</v>
      </c>
      <c r="M957" s="8" t="s">
        <v>785</v>
      </c>
      <c r="N957" s="8" t="s">
        <v>786</v>
      </c>
      <c r="O957" s="43">
        <v>43676</v>
      </c>
      <c r="P957" s="8">
        <f t="shared" si="29"/>
        <v>6</v>
      </c>
      <c r="Q957" s="14"/>
    </row>
    <row r="958" spans="1:17" hidden="1">
      <c r="A958" s="6">
        <v>955</v>
      </c>
      <c r="B958" s="12" t="str">
        <f t="shared" si="28"/>
        <v>07-0156-2285-3210-2000-0000-0017k2520t6312</v>
      </c>
      <c r="C958" s="12" t="s">
        <v>3690</v>
      </c>
      <c r="D958" s="16" t="s">
        <v>3691</v>
      </c>
      <c r="E958" s="9" t="s">
        <v>3692</v>
      </c>
      <c r="F958" s="16" t="s">
        <v>572</v>
      </c>
      <c r="G958" s="10">
        <v>43577</v>
      </c>
      <c r="H958" s="13">
        <v>79.2</v>
      </c>
      <c r="I958" s="8" t="s">
        <v>15</v>
      </c>
      <c r="J958" s="8" t="s">
        <v>13</v>
      </c>
      <c r="K958" s="8" t="s">
        <v>800</v>
      </c>
      <c r="L958" s="8" t="s">
        <v>801</v>
      </c>
      <c r="M958" s="8" t="s">
        <v>782</v>
      </c>
      <c r="N958" s="8" t="s">
        <v>786</v>
      </c>
      <c r="O958" s="43">
        <v>43577</v>
      </c>
      <c r="P958" s="8">
        <f t="shared" si="29"/>
        <v>6</v>
      </c>
      <c r="Q958" s="14"/>
    </row>
    <row r="959" spans="1:17" hidden="1">
      <c r="A959" s="6">
        <v>956</v>
      </c>
      <c r="B959" s="12" t="str">
        <f t="shared" si="28"/>
        <v>07-0146-0790-6010-2000-0000-0016m7400n6610</v>
      </c>
      <c r="C959" s="12" t="s">
        <v>3693</v>
      </c>
      <c r="D959" s="16" t="s">
        <v>3694</v>
      </c>
      <c r="E959" s="9" t="s">
        <v>3695</v>
      </c>
      <c r="F959" s="16" t="s">
        <v>756</v>
      </c>
      <c r="G959" s="10">
        <v>43656</v>
      </c>
      <c r="H959" s="13">
        <v>87.48</v>
      </c>
      <c r="I959" s="8" t="s">
        <v>15</v>
      </c>
      <c r="J959" s="8" t="s">
        <v>16</v>
      </c>
      <c r="K959" s="8" t="s">
        <v>780</v>
      </c>
      <c r="L959" s="8" t="s">
        <v>796</v>
      </c>
      <c r="M959" s="8" t="s">
        <v>785</v>
      </c>
      <c r="N959" s="8" t="s">
        <v>786</v>
      </c>
      <c r="O959" s="43">
        <v>43656</v>
      </c>
      <c r="P959" s="8">
        <f t="shared" si="29"/>
        <v>6</v>
      </c>
      <c r="Q959" s="14"/>
    </row>
    <row r="960" spans="1:17" hidden="1">
      <c r="A960" s="6">
        <v>957</v>
      </c>
      <c r="B960" s="12" t="str">
        <f t="shared" si="28"/>
        <v>07-0167-8265-1410-2000-0000-0015g2680t7114</v>
      </c>
      <c r="C960" s="12" t="s">
        <v>3696</v>
      </c>
      <c r="D960" s="16" t="s">
        <v>3697</v>
      </c>
      <c r="E960" s="9" t="s">
        <v>3698</v>
      </c>
      <c r="F960" s="16" t="s">
        <v>162</v>
      </c>
      <c r="G960" s="10">
        <v>43718</v>
      </c>
      <c r="H960" s="13">
        <v>89.1</v>
      </c>
      <c r="I960" s="8" t="s">
        <v>15</v>
      </c>
      <c r="J960" s="8" t="s">
        <v>13</v>
      </c>
      <c r="K960" s="8" t="s">
        <v>800</v>
      </c>
      <c r="L960" s="8" t="s">
        <v>801</v>
      </c>
      <c r="M960" s="8" t="s">
        <v>782</v>
      </c>
      <c r="N960" s="8" t="s">
        <v>786</v>
      </c>
      <c r="O960" s="43">
        <v>43718</v>
      </c>
      <c r="P960" s="8">
        <f t="shared" si="29"/>
        <v>5</v>
      </c>
      <c r="Q960" s="14"/>
    </row>
    <row r="961" spans="1:17" hidden="1">
      <c r="A961" s="6">
        <v>958</v>
      </c>
      <c r="B961" s="12" t="str">
        <f t="shared" si="28"/>
        <v>07-0167-8265-1310-2000-0000-0012g2680t7113</v>
      </c>
      <c r="C961" s="12" t="s">
        <v>3699</v>
      </c>
      <c r="D961" s="16" t="s">
        <v>3700</v>
      </c>
      <c r="E961" s="9" t="s">
        <v>3701</v>
      </c>
      <c r="F961" s="16" t="s">
        <v>41</v>
      </c>
      <c r="G961" s="10">
        <v>43718</v>
      </c>
      <c r="H961" s="13">
        <v>89.1</v>
      </c>
      <c r="I961" s="8" t="s">
        <v>15</v>
      </c>
      <c r="J961" s="8" t="s">
        <v>13</v>
      </c>
      <c r="K961" s="8" t="s">
        <v>800</v>
      </c>
      <c r="L961" s="8" t="s">
        <v>801</v>
      </c>
      <c r="M961" s="8" t="s">
        <v>782</v>
      </c>
      <c r="N961" s="8" t="s">
        <v>786</v>
      </c>
      <c r="O961" s="43">
        <v>43718</v>
      </c>
      <c r="P961" s="8">
        <f t="shared" si="29"/>
        <v>5</v>
      </c>
      <c r="Q961" s="14"/>
    </row>
    <row r="962" spans="1:17" hidden="1">
      <c r="A962" s="6">
        <v>959</v>
      </c>
      <c r="B962" s="12" t="str">
        <f t="shared" si="28"/>
        <v>07-0171-1498-8210-2000-0000-0016m4710w1812</v>
      </c>
      <c r="C962" s="12" t="s">
        <v>3702</v>
      </c>
      <c r="D962" s="16" t="s">
        <v>3703</v>
      </c>
      <c r="E962" s="9" t="s">
        <v>3704</v>
      </c>
      <c r="F962" s="16" t="s">
        <v>537</v>
      </c>
      <c r="G962" s="10">
        <v>43642</v>
      </c>
      <c r="H962" s="13">
        <v>79.2</v>
      </c>
      <c r="I962" s="8" t="s">
        <v>15</v>
      </c>
      <c r="J962" s="8" t="s">
        <v>75</v>
      </c>
      <c r="K962" s="8" t="s">
        <v>800</v>
      </c>
      <c r="L962" s="8" t="s">
        <v>801</v>
      </c>
      <c r="M962" s="8" t="s">
        <v>792</v>
      </c>
      <c r="N962" s="8" t="s">
        <v>786</v>
      </c>
      <c r="O962" s="43">
        <v>43642</v>
      </c>
      <c r="P962" s="8">
        <f t="shared" si="29"/>
        <v>6</v>
      </c>
      <c r="Q962" s="14"/>
    </row>
    <row r="963" spans="1:17" hidden="1">
      <c r="A963" s="6">
        <v>960</v>
      </c>
      <c r="B963" s="12" t="str">
        <f t="shared" si="28"/>
        <v>07-0167-8207-7710-2000-0000-0016a2680v7717</v>
      </c>
      <c r="C963" s="12" t="s">
        <v>3705</v>
      </c>
      <c r="D963" s="16" t="s">
        <v>3706</v>
      </c>
      <c r="E963" s="9" t="s">
        <v>3707</v>
      </c>
      <c r="F963" s="16" t="s">
        <v>573</v>
      </c>
      <c r="G963" s="10">
        <v>43871</v>
      </c>
      <c r="H963" s="13">
        <v>61.6</v>
      </c>
      <c r="I963" s="8" t="s">
        <v>15</v>
      </c>
      <c r="J963" s="8" t="s">
        <v>13</v>
      </c>
      <c r="K963" s="8" t="s">
        <v>780</v>
      </c>
      <c r="L963" s="8" t="s">
        <v>801</v>
      </c>
      <c r="M963" s="8" t="s">
        <v>782</v>
      </c>
      <c r="N963" s="8" t="s">
        <v>786</v>
      </c>
      <c r="O963" s="43">
        <v>43871</v>
      </c>
      <c r="P963" s="8">
        <f t="shared" si="29"/>
        <v>5</v>
      </c>
      <c r="Q963" s="14"/>
    </row>
    <row r="964" spans="1:17" hidden="1">
      <c r="A964" s="6">
        <v>961</v>
      </c>
      <c r="B964" s="12" t="str">
        <f t="shared" si="28"/>
        <v>07-0167-8265-1810-2000-0000-0017g2680t7118</v>
      </c>
      <c r="C964" s="12" t="s">
        <v>3708</v>
      </c>
      <c r="D964" s="16" t="s">
        <v>3709</v>
      </c>
      <c r="E964" s="9" t="s">
        <v>3710</v>
      </c>
      <c r="F964" s="16" t="s">
        <v>41</v>
      </c>
      <c r="G964" s="10">
        <v>43732</v>
      </c>
      <c r="H964" s="13">
        <v>89.1</v>
      </c>
      <c r="I964" s="8" t="s">
        <v>15</v>
      </c>
      <c r="J964" s="8" t="s">
        <v>13</v>
      </c>
      <c r="K964" s="8" t="s">
        <v>800</v>
      </c>
      <c r="L964" s="8" t="s">
        <v>801</v>
      </c>
      <c r="M964" s="8" t="s">
        <v>782</v>
      </c>
      <c r="N964" s="8" t="s">
        <v>786</v>
      </c>
      <c r="O964" s="43">
        <v>43732</v>
      </c>
      <c r="P964" s="8">
        <f t="shared" si="29"/>
        <v>5</v>
      </c>
      <c r="Q964" s="14"/>
    </row>
    <row r="965" spans="1:17" hidden="1">
      <c r="A965" s="6">
        <v>962</v>
      </c>
      <c r="B965" s="12" t="str">
        <f t="shared" ref="B965:B1028" si="30">C965&amp;D965</f>
        <v>07-0167-8265-1610-2000-0000-0011g2680t7116</v>
      </c>
      <c r="C965" s="12" t="s">
        <v>3711</v>
      </c>
      <c r="D965" s="16" t="s">
        <v>3712</v>
      </c>
      <c r="E965" s="9" t="s">
        <v>3713</v>
      </c>
      <c r="F965" s="16" t="s">
        <v>292</v>
      </c>
      <c r="G965" s="10">
        <v>43732</v>
      </c>
      <c r="H965" s="13">
        <v>89.1</v>
      </c>
      <c r="I965" s="8" t="s">
        <v>15</v>
      </c>
      <c r="J965" s="8" t="s">
        <v>13</v>
      </c>
      <c r="K965" s="8" t="s">
        <v>800</v>
      </c>
      <c r="L965" s="8" t="s">
        <v>801</v>
      </c>
      <c r="M965" s="8" t="s">
        <v>782</v>
      </c>
      <c r="N965" s="8" t="s">
        <v>786</v>
      </c>
      <c r="O965" s="43">
        <v>43732</v>
      </c>
      <c r="P965" s="8">
        <f t="shared" si="29"/>
        <v>5</v>
      </c>
      <c r="Q965" s="14"/>
    </row>
    <row r="966" spans="1:17" hidden="1">
      <c r="A966" s="6">
        <v>963</v>
      </c>
      <c r="B966" s="12" t="str">
        <f t="shared" si="30"/>
        <v>07-0171-1499-9310-2000-0000-0019m4710x1913</v>
      </c>
      <c r="C966" s="12" t="s">
        <v>3714</v>
      </c>
      <c r="D966" s="16" t="s">
        <v>3715</v>
      </c>
      <c r="E966" s="9" t="s">
        <v>3716</v>
      </c>
      <c r="F966" s="16" t="s">
        <v>574</v>
      </c>
      <c r="G966" s="10">
        <v>43651</v>
      </c>
      <c r="H966" s="13">
        <v>23.1</v>
      </c>
      <c r="I966" s="8" t="s">
        <v>15</v>
      </c>
      <c r="J966" s="8" t="s">
        <v>75</v>
      </c>
      <c r="K966" s="8" t="s">
        <v>800</v>
      </c>
      <c r="L966" s="8" t="s">
        <v>801</v>
      </c>
      <c r="M966" s="8" t="s">
        <v>792</v>
      </c>
      <c r="N966" s="8" t="s">
        <v>786</v>
      </c>
      <c r="O966" s="43">
        <v>43651</v>
      </c>
      <c r="P966" s="8">
        <f t="shared" ref="P966:P1029" si="31">DATEDIF(O966,$B$1,"Y")</f>
        <v>6</v>
      </c>
      <c r="Q966" s="14"/>
    </row>
    <row r="967" spans="1:17" hidden="1">
      <c r="A967" s="6">
        <v>964</v>
      </c>
      <c r="B967" s="12" t="str">
        <f t="shared" si="30"/>
        <v>07-0167-8267-2610-2000-0000-0010g2680v7216</v>
      </c>
      <c r="C967" s="12" t="s">
        <v>3717</v>
      </c>
      <c r="D967" s="16" t="s">
        <v>3718</v>
      </c>
      <c r="E967" s="9" t="s">
        <v>3719</v>
      </c>
      <c r="F967" s="16" t="s">
        <v>575</v>
      </c>
      <c r="G967" s="10">
        <v>43571</v>
      </c>
      <c r="H967" s="13">
        <v>13.2</v>
      </c>
      <c r="I967" s="8" t="s">
        <v>15</v>
      </c>
      <c r="J967" s="8" t="s">
        <v>13</v>
      </c>
      <c r="K967" s="8" t="s">
        <v>800</v>
      </c>
      <c r="L967" s="8" t="s">
        <v>801</v>
      </c>
      <c r="M967" s="8" t="s">
        <v>782</v>
      </c>
      <c r="N967" s="8" t="s">
        <v>786</v>
      </c>
      <c r="O967" s="43">
        <v>43571</v>
      </c>
      <c r="P967" s="8">
        <f t="shared" si="31"/>
        <v>6</v>
      </c>
      <c r="Q967" s="14"/>
    </row>
    <row r="968" spans="1:17" hidden="1">
      <c r="A968" s="6">
        <v>965</v>
      </c>
      <c r="B968" s="12" t="str">
        <f t="shared" si="30"/>
        <v>07-0167-8265-2410-2000-0000-0016g2680t7214</v>
      </c>
      <c r="C968" s="12" t="s">
        <v>3720</v>
      </c>
      <c r="D968" s="16" t="s">
        <v>3721</v>
      </c>
      <c r="E968" s="9" t="s">
        <v>3722</v>
      </c>
      <c r="F968" s="16" t="s">
        <v>576</v>
      </c>
      <c r="G968" s="10">
        <v>43623</v>
      </c>
      <c r="H968" s="13">
        <v>89.1</v>
      </c>
      <c r="I968" s="8" t="s">
        <v>15</v>
      </c>
      <c r="J968" s="8" t="s">
        <v>13</v>
      </c>
      <c r="K968" s="8" t="s">
        <v>800</v>
      </c>
      <c r="L968" s="8" t="s">
        <v>801</v>
      </c>
      <c r="M968" s="8" t="s">
        <v>782</v>
      </c>
      <c r="N968" s="8" t="s">
        <v>786</v>
      </c>
      <c r="O968" s="43">
        <v>43623</v>
      </c>
      <c r="P968" s="8">
        <f t="shared" si="31"/>
        <v>6</v>
      </c>
      <c r="Q968" s="14"/>
    </row>
    <row r="969" spans="1:17" hidden="1">
      <c r="A969" s="6">
        <v>966</v>
      </c>
      <c r="B969" s="12" t="str">
        <f t="shared" si="30"/>
        <v>07-0167-8250-3610-2000-0000-0011f2680n7316</v>
      </c>
      <c r="C969" s="12" t="s">
        <v>3723</v>
      </c>
      <c r="D969" s="16" t="s">
        <v>3724</v>
      </c>
      <c r="E969" s="9" t="s">
        <v>3725</v>
      </c>
      <c r="F969" s="16" t="s">
        <v>577</v>
      </c>
      <c r="G969" s="10">
        <v>43720</v>
      </c>
      <c r="H969" s="13">
        <v>37.4</v>
      </c>
      <c r="I969" s="8" t="s">
        <v>15</v>
      </c>
      <c r="J969" s="8" t="s">
        <v>13</v>
      </c>
      <c r="K969" s="8" t="s">
        <v>800</v>
      </c>
      <c r="L969" s="8" t="s">
        <v>801</v>
      </c>
      <c r="M969" s="8" t="s">
        <v>782</v>
      </c>
      <c r="N969" s="8" t="s">
        <v>786</v>
      </c>
      <c r="O969" s="43">
        <v>43720</v>
      </c>
      <c r="P969" s="8">
        <f t="shared" si="31"/>
        <v>5</v>
      </c>
      <c r="Q969" s="14"/>
    </row>
    <row r="970" spans="1:17" hidden="1">
      <c r="A970" s="6">
        <v>967</v>
      </c>
      <c r="B970" s="12" t="str">
        <f t="shared" si="30"/>
        <v>07-0167-8250-5210-2000-0000-0011f2680n7512</v>
      </c>
      <c r="C970" s="12" t="s">
        <v>3726</v>
      </c>
      <c r="D970" s="16" t="s">
        <v>3727</v>
      </c>
      <c r="E970" s="9" t="s">
        <v>3728</v>
      </c>
      <c r="F970" s="16" t="s">
        <v>577</v>
      </c>
      <c r="G970" s="10">
        <v>43720</v>
      </c>
      <c r="H970" s="13">
        <v>70.400000000000006</v>
      </c>
      <c r="I970" s="8" t="s">
        <v>15</v>
      </c>
      <c r="J970" s="8" t="s">
        <v>13</v>
      </c>
      <c r="K970" s="8" t="s">
        <v>800</v>
      </c>
      <c r="L970" s="8" t="s">
        <v>801</v>
      </c>
      <c r="M970" s="8" t="s">
        <v>782</v>
      </c>
      <c r="N970" s="8" t="s">
        <v>786</v>
      </c>
      <c r="O970" s="43">
        <v>43720</v>
      </c>
      <c r="P970" s="8">
        <f t="shared" si="31"/>
        <v>5</v>
      </c>
      <c r="Q970" s="14"/>
    </row>
    <row r="971" spans="1:17" hidden="1">
      <c r="A971" s="6">
        <v>968</v>
      </c>
      <c r="B971" s="12" t="str">
        <f t="shared" si="30"/>
        <v>07-0171-1459-7710-2000-0000-0011f4710x1717</v>
      </c>
      <c r="C971" s="12" t="s">
        <v>3729</v>
      </c>
      <c r="D971" s="16" t="s">
        <v>3730</v>
      </c>
      <c r="E971" s="9" t="s">
        <v>3731</v>
      </c>
      <c r="F971" s="16" t="s">
        <v>573</v>
      </c>
      <c r="G971" s="10">
        <v>43726</v>
      </c>
      <c r="H971" s="13">
        <v>35.200000000000003</v>
      </c>
      <c r="I971" s="8" t="s">
        <v>15</v>
      </c>
      <c r="J971" s="8" t="s">
        <v>75</v>
      </c>
      <c r="K971" s="8" t="s">
        <v>780</v>
      </c>
      <c r="L971" s="8" t="s">
        <v>801</v>
      </c>
      <c r="M971" s="8" t="s">
        <v>792</v>
      </c>
      <c r="N971" s="8" t="s">
        <v>786</v>
      </c>
      <c r="O971" s="43">
        <v>43726</v>
      </c>
      <c r="P971" s="8">
        <f t="shared" si="31"/>
        <v>5</v>
      </c>
      <c r="Q971" s="14"/>
    </row>
    <row r="972" spans="1:17" hidden="1">
      <c r="A972" s="6">
        <v>969</v>
      </c>
      <c r="B972" s="12" t="str">
        <f t="shared" si="30"/>
        <v>07-0158-9347-2610-2000-0000-0016e3590v8216</v>
      </c>
      <c r="C972" s="12" t="s">
        <v>3732</v>
      </c>
      <c r="D972" s="16" t="s">
        <v>3733</v>
      </c>
      <c r="E972" s="9" t="s">
        <v>3734</v>
      </c>
      <c r="F972" s="16" t="s">
        <v>379</v>
      </c>
      <c r="G972" s="10">
        <v>43718</v>
      </c>
      <c r="H972" s="13">
        <v>68.2</v>
      </c>
      <c r="I972" s="8" t="s">
        <v>15</v>
      </c>
      <c r="J972" s="8" t="s">
        <v>13</v>
      </c>
      <c r="K972" s="8" t="s">
        <v>800</v>
      </c>
      <c r="L972" s="8" t="s">
        <v>801</v>
      </c>
      <c r="M972" s="8" t="s">
        <v>782</v>
      </c>
      <c r="N972" s="8" t="s">
        <v>786</v>
      </c>
      <c r="O972" s="43">
        <v>43718</v>
      </c>
      <c r="P972" s="8">
        <f t="shared" si="31"/>
        <v>5</v>
      </c>
      <c r="Q972" s="14"/>
    </row>
    <row r="973" spans="1:17" hidden="1">
      <c r="A973" s="6">
        <v>970</v>
      </c>
      <c r="B973" s="12" t="str">
        <f t="shared" si="30"/>
        <v/>
      </c>
      <c r="C973" s="12"/>
      <c r="D973" s="16"/>
      <c r="E973" s="9" t="s">
        <v>3735</v>
      </c>
      <c r="F973" s="16" t="s">
        <v>578</v>
      </c>
      <c r="G973" s="10">
        <v>43711</v>
      </c>
      <c r="H973" s="13">
        <v>70.8</v>
      </c>
      <c r="I973" s="8" t="s">
        <v>15</v>
      </c>
      <c r="J973" s="8" t="s">
        <v>63</v>
      </c>
      <c r="K973" s="8">
        <v>0</v>
      </c>
      <c r="L973" s="8" t="s">
        <v>801</v>
      </c>
      <c r="M973" s="8" t="s">
        <v>791</v>
      </c>
      <c r="N973" s="8" t="s">
        <v>786</v>
      </c>
      <c r="O973" s="43">
        <v>43711</v>
      </c>
      <c r="P973" s="8">
        <f t="shared" si="31"/>
        <v>5</v>
      </c>
      <c r="Q973" s="14"/>
    </row>
    <row r="974" spans="1:17" hidden="1">
      <c r="A974" s="6">
        <v>971</v>
      </c>
      <c r="B974" s="12" t="str">
        <f t="shared" si="30"/>
        <v/>
      </c>
      <c r="C974" s="12"/>
      <c r="D974" s="16"/>
      <c r="E974" s="9" t="s">
        <v>3736</v>
      </c>
      <c r="F974" s="16" t="s">
        <v>578</v>
      </c>
      <c r="G974" s="10">
        <v>43711</v>
      </c>
      <c r="H974" s="13">
        <v>50.4</v>
      </c>
      <c r="I974" s="8" t="s">
        <v>15</v>
      </c>
      <c r="J974" s="8" t="s">
        <v>63</v>
      </c>
      <c r="K974" s="8">
        <v>0</v>
      </c>
      <c r="L974" s="8" t="s">
        <v>801</v>
      </c>
      <c r="M974" s="8" t="s">
        <v>791</v>
      </c>
      <c r="N974" s="8" t="s">
        <v>786</v>
      </c>
      <c r="O974" s="43">
        <v>43711</v>
      </c>
      <c r="P974" s="8">
        <f t="shared" si="31"/>
        <v>5</v>
      </c>
      <c r="Q974" s="14"/>
    </row>
    <row r="975" spans="1:17" hidden="1">
      <c r="A975" s="6">
        <v>972</v>
      </c>
      <c r="B975" s="12" t="str">
        <f t="shared" si="30"/>
        <v>07-0134-1633-4310-2000-0000-0015d6310r4413</v>
      </c>
      <c r="C975" s="12" t="s">
        <v>3737</v>
      </c>
      <c r="D975" s="16" t="s">
        <v>3738</v>
      </c>
      <c r="E975" s="9" t="s">
        <v>3739</v>
      </c>
      <c r="F975" s="16" t="s">
        <v>579</v>
      </c>
      <c r="G975" s="10">
        <v>43553</v>
      </c>
      <c r="H975" s="13">
        <v>18.149999999999999</v>
      </c>
      <c r="I975" s="8" t="s">
        <v>15</v>
      </c>
      <c r="J975" s="8" t="s">
        <v>16</v>
      </c>
      <c r="K975" s="8" t="s">
        <v>800</v>
      </c>
      <c r="L975" s="8" t="s">
        <v>801</v>
      </c>
      <c r="M975" s="8" t="s">
        <v>785</v>
      </c>
      <c r="N975" s="8" t="s">
        <v>786</v>
      </c>
      <c r="O975" s="43">
        <v>43553</v>
      </c>
      <c r="P975" s="8">
        <f t="shared" si="31"/>
        <v>6</v>
      </c>
      <c r="Q975" s="14"/>
    </row>
    <row r="976" spans="1:17" hidden="1">
      <c r="A976" s="6">
        <v>973</v>
      </c>
      <c r="B976" s="12" t="str">
        <f t="shared" si="30"/>
        <v>07-0130-5119-4310-2000-0000-0018b1350x0413</v>
      </c>
      <c r="C976" s="12" t="s">
        <v>3740</v>
      </c>
      <c r="D976" s="16" t="s">
        <v>3741</v>
      </c>
      <c r="E976" s="9" t="s">
        <v>3742</v>
      </c>
      <c r="F976" s="16" t="s">
        <v>466</v>
      </c>
      <c r="G976" s="10">
        <v>43552</v>
      </c>
      <c r="H976" s="13">
        <v>38.5</v>
      </c>
      <c r="I976" s="8" t="s">
        <v>15</v>
      </c>
      <c r="J976" s="8" t="s">
        <v>16</v>
      </c>
      <c r="K976" s="8" t="s">
        <v>800</v>
      </c>
      <c r="L976" s="8" t="s">
        <v>801</v>
      </c>
      <c r="M976" s="8" t="s">
        <v>785</v>
      </c>
      <c r="N976" s="8" t="s">
        <v>786</v>
      </c>
      <c r="O976" s="43">
        <v>43552</v>
      </c>
      <c r="P976" s="8">
        <f t="shared" si="31"/>
        <v>6</v>
      </c>
      <c r="Q976" s="14"/>
    </row>
    <row r="977" spans="1:17" hidden="1">
      <c r="A977" s="6">
        <v>974</v>
      </c>
      <c r="B977" s="12" t="str">
        <f t="shared" si="30"/>
        <v>07-0134-1640-1010-2000-0000-0013e6310n4110</v>
      </c>
      <c r="C977" s="12" t="s">
        <v>3743</v>
      </c>
      <c r="D977" s="16" t="s">
        <v>3744</v>
      </c>
      <c r="E977" s="9" t="s">
        <v>3745</v>
      </c>
      <c r="F977" s="16" t="s">
        <v>466</v>
      </c>
      <c r="G977" s="10">
        <v>43549</v>
      </c>
      <c r="H977" s="13">
        <v>24.2</v>
      </c>
      <c r="I977" s="8" t="s">
        <v>15</v>
      </c>
      <c r="J977" s="8" t="s">
        <v>16</v>
      </c>
      <c r="K977" s="8" t="s">
        <v>800</v>
      </c>
      <c r="L977" s="8" t="s">
        <v>801</v>
      </c>
      <c r="M977" s="8" t="s">
        <v>785</v>
      </c>
      <c r="N977" s="8" t="s">
        <v>786</v>
      </c>
      <c r="O977" s="43">
        <v>43549</v>
      </c>
      <c r="P977" s="8">
        <f t="shared" si="31"/>
        <v>6</v>
      </c>
      <c r="Q977" s="14"/>
    </row>
    <row r="978" spans="1:17" hidden="1">
      <c r="A978" s="6">
        <v>975</v>
      </c>
      <c r="B978" s="12" t="str">
        <f t="shared" si="30"/>
        <v/>
      </c>
      <c r="C978" s="12"/>
      <c r="D978" s="16"/>
      <c r="E978" s="9" t="s">
        <v>3746</v>
      </c>
      <c r="F978" s="16" t="s">
        <v>580</v>
      </c>
      <c r="G978" s="10">
        <v>43600</v>
      </c>
      <c r="H978" s="13">
        <v>15.4</v>
      </c>
      <c r="I978" s="8" t="s">
        <v>15</v>
      </c>
      <c r="J978" s="8" t="s">
        <v>16</v>
      </c>
      <c r="K978" s="8">
        <v>0</v>
      </c>
      <c r="L978" s="8" t="s">
        <v>804</v>
      </c>
      <c r="M978" s="8" t="s">
        <v>785</v>
      </c>
      <c r="N978" s="8" t="s">
        <v>786</v>
      </c>
      <c r="O978" s="43">
        <v>43600</v>
      </c>
      <c r="P978" s="8">
        <f t="shared" si="31"/>
        <v>6</v>
      </c>
      <c r="Q978" s="14"/>
    </row>
    <row r="979" spans="1:17" hidden="1">
      <c r="A979" s="6">
        <v>976</v>
      </c>
      <c r="B979" s="12" t="str">
        <f t="shared" si="30"/>
        <v>07-0167-8217-0110-2000-0000-0018b2680v7011</v>
      </c>
      <c r="C979" s="12" t="s">
        <v>3747</v>
      </c>
      <c r="D979" s="16" t="s">
        <v>3748</v>
      </c>
      <c r="E979" s="9" t="s">
        <v>3749</v>
      </c>
      <c r="F979" s="16" t="s">
        <v>581</v>
      </c>
      <c r="G979" s="10">
        <v>43776</v>
      </c>
      <c r="H979" s="13">
        <v>79.2</v>
      </c>
      <c r="I979" s="8" t="s">
        <v>15</v>
      </c>
      <c r="J979" s="8" t="s">
        <v>13</v>
      </c>
      <c r="K979" s="8" t="s">
        <v>780</v>
      </c>
      <c r="L979" s="8" t="s">
        <v>801</v>
      </c>
      <c r="M979" s="8" t="s">
        <v>782</v>
      </c>
      <c r="N979" s="8" t="s">
        <v>786</v>
      </c>
      <c r="O979" s="43">
        <v>43776</v>
      </c>
      <c r="P979" s="8">
        <f t="shared" si="31"/>
        <v>5</v>
      </c>
      <c r="Q979" s="14"/>
    </row>
    <row r="980" spans="1:17" hidden="1">
      <c r="A980" s="6">
        <v>977</v>
      </c>
      <c r="B980" s="12" t="str">
        <f t="shared" si="30"/>
        <v>07-0167-8216-9910-2000-0000-0012b2680u7919</v>
      </c>
      <c r="C980" s="12" t="s">
        <v>3750</v>
      </c>
      <c r="D980" s="16" t="s">
        <v>3751</v>
      </c>
      <c r="E980" s="9" t="s">
        <v>3752</v>
      </c>
      <c r="F980" s="16" t="s">
        <v>581</v>
      </c>
      <c r="G980" s="10">
        <v>43776</v>
      </c>
      <c r="H980" s="13">
        <v>59.4</v>
      </c>
      <c r="I980" s="8" t="s">
        <v>15</v>
      </c>
      <c r="J980" s="8" t="s">
        <v>13</v>
      </c>
      <c r="K980" s="8" t="s">
        <v>780</v>
      </c>
      <c r="L980" s="8" t="s">
        <v>801</v>
      </c>
      <c r="M980" s="8" t="s">
        <v>782</v>
      </c>
      <c r="N980" s="8" t="s">
        <v>786</v>
      </c>
      <c r="O980" s="43">
        <v>43776</v>
      </c>
      <c r="P980" s="8">
        <f t="shared" si="31"/>
        <v>5</v>
      </c>
      <c r="Q980" s="14"/>
    </row>
    <row r="981" spans="1:17" hidden="1">
      <c r="A981" s="6">
        <v>978</v>
      </c>
      <c r="B981" s="12" t="str">
        <f t="shared" si="30"/>
        <v>07-0158-9331-2710-2000-0000-0018d3590p8217</v>
      </c>
      <c r="C981" s="12" t="s">
        <v>3753</v>
      </c>
      <c r="D981" s="16" t="s">
        <v>3754</v>
      </c>
      <c r="E981" s="9" t="s">
        <v>3755</v>
      </c>
      <c r="F981" s="16" t="s">
        <v>576</v>
      </c>
      <c r="G981" s="10">
        <v>43628</v>
      </c>
      <c r="H981" s="13">
        <v>74.8</v>
      </c>
      <c r="I981" s="8" t="s">
        <v>15</v>
      </c>
      <c r="J981" s="8" t="s">
        <v>13</v>
      </c>
      <c r="K981" s="8" t="s">
        <v>800</v>
      </c>
      <c r="L981" s="8" t="s">
        <v>801</v>
      </c>
      <c r="M981" s="8" t="s">
        <v>782</v>
      </c>
      <c r="N981" s="8" t="s">
        <v>786</v>
      </c>
      <c r="O981" s="43">
        <v>43628</v>
      </c>
      <c r="P981" s="8">
        <f t="shared" si="31"/>
        <v>6</v>
      </c>
      <c r="Q981" s="14"/>
    </row>
    <row r="982" spans="1:17" hidden="1">
      <c r="A982" s="6">
        <v>979</v>
      </c>
      <c r="B982" s="12" t="str">
        <f t="shared" si="30"/>
        <v>07-0167-8263-9110-2000-0000-0016g2680r7911</v>
      </c>
      <c r="C982" s="12" t="s">
        <v>3756</v>
      </c>
      <c r="D982" s="16" t="s">
        <v>3757</v>
      </c>
      <c r="E982" s="9" t="s">
        <v>3758</v>
      </c>
      <c r="F982" s="16" t="s">
        <v>537</v>
      </c>
      <c r="G982" s="10">
        <v>43721</v>
      </c>
      <c r="H982" s="13">
        <v>89.1</v>
      </c>
      <c r="I982" s="8" t="s">
        <v>15</v>
      </c>
      <c r="J982" s="8" t="s">
        <v>13</v>
      </c>
      <c r="K982" s="8" t="s">
        <v>800</v>
      </c>
      <c r="L982" s="8" t="s">
        <v>801</v>
      </c>
      <c r="M982" s="8" t="s">
        <v>782</v>
      </c>
      <c r="N982" s="8" t="s">
        <v>786</v>
      </c>
      <c r="O982" s="43">
        <v>43721</v>
      </c>
      <c r="P982" s="8">
        <f t="shared" si="31"/>
        <v>5</v>
      </c>
      <c r="Q982" s="14"/>
    </row>
    <row r="983" spans="1:17" hidden="1">
      <c r="A983" s="6">
        <v>980</v>
      </c>
      <c r="B983" s="12" t="str">
        <f t="shared" si="30"/>
        <v>07-0171-1499-9210-2000-0000-0016m4710x1912</v>
      </c>
      <c r="C983" s="12" t="s">
        <v>3759</v>
      </c>
      <c r="D983" s="16" t="s">
        <v>3760</v>
      </c>
      <c r="E983" s="9" t="s">
        <v>3761</v>
      </c>
      <c r="F983" s="16" t="s">
        <v>537</v>
      </c>
      <c r="G983" s="10">
        <v>43642</v>
      </c>
      <c r="H983" s="13">
        <v>47.3</v>
      </c>
      <c r="I983" s="8" t="s">
        <v>15</v>
      </c>
      <c r="J983" s="8" t="s">
        <v>75</v>
      </c>
      <c r="K983" s="8" t="s">
        <v>800</v>
      </c>
      <c r="L983" s="8" t="s">
        <v>801</v>
      </c>
      <c r="M983" s="8" t="s">
        <v>792</v>
      </c>
      <c r="N983" s="8" t="s">
        <v>786</v>
      </c>
      <c r="O983" s="43">
        <v>43642</v>
      </c>
      <c r="P983" s="8">
        <f t="shared" si="31"/>
        <v>6</v>
      </c>
      <c r="Q983" s="14"/>
    </row>
    <row r="984" spans="1:17" hidden="1">
      <c r="A984" s="6">
        <v>981</v>
      </c>
      <c r="B984" s="12" t="str">
        <f t="shared" si="30"/>
        <v>07-0158-9335-8110-2000-0000-0012d3590t8811</v>
      </c>
      <c r="C984" s="12" t="s">
        <v>3762</v>
      </c>
      <c r="D984" s="16" t="s">
        <v>3763</v>
      </c>
      <c r="E984" s="9" t="s">
        <v>3764</v>
      </c>
      <c r="F984" s="16" t="s">
        <v>41</v>
      </c>
      <c r="G984" s="10">
        <v>43747</v>
      </c>
      <c r="H984" s="13">
        <v>70.400000000000006</v>
      </c>
      <c r="I984" s="8" t="s">
        <v>15</v>
      </c>
      <c r="J984" s="8" t="s">
        <v>13</v>
      </c>
      <c r="K984" s="8" t="s">
        <v>800</v>
      </c>
      <c r="L984" s="8" t="s">
        <v>801</v>
      </c>
      <c r="M984" s="8" t="s">
        <v>782</v>
      </c>
      <c r="N984" s="8" t="s">
        <v>786</v>
      </c>
      <c r="O984" s="43">
        <v>43747</v>
      </c>
      <c r="P984" s="8">
        <f t="shared" si="31"/>
        <v>5</v>
      </c>
      <c r="Q984" s="14"/>
    </row>
    <row r="985" spans="1:17" hidden="1">
      <c r="A985" s="6">
        <v>982</v>
      </c>
      <c r="B985" s="12" t="str">
        <f t="shared" si="30"/>
        <v>07-0158-9348-9810-2000-0000-0018e3590w8918</v>
      </c>
      <c r="C985" s="12" t="s">
        <v>3765</v>
      </c>
      <c r="D985" s="16" t="s">
        <v>3766</v>
      </c>
      <c r="E985" s="9" t="s">
        <v>3767</v>
      </c>
      <c r="F985" s="16" t="s">
        <v>162</v>
      </c>
      <c r="G985" s="10">
        <v>43682</v>
      </c>
      <c r="H985" s="13">
        <v>89.1</v>
      </c>
      <c r="I985" s="8" t="s">
        <v>15</v>
      </c>
      <c r="J985" s="8" t="s">
        <v>13</v>
      </c>
      <c r="K985" s="8" t="s">
        <v>800</v>
      </c>
      <c r="L985" s="8" t="s">
        <v>801</v>
      </c>
      <c r="M985" s="8" t="s">
        <v>782</v>
      </c>
      <c r="N985" s="8" t="s">
        <v>786</v>
      </c>
      <c r="O985" s="43">
        <v>43682</v>
      </c>
      <c r="P985" s="8">
        <f t="shared" si="31"/>
        <v>6</v>
      </c>
      <c r="Q985" s="14"/>
    </row>
    <row r="986" spans="1:17" hidden="1">
      <c r="A986" s="6">
        <v>983</v>
      </c>
      <c r="B986" s="12" t="str">
        <f t="shared" si="30"/>
        <v>07-0158-9334-9910-2000-0000-0018d3590s8919</v>
      </c>
      <c r="C986" s="12" t="s">
        <v>3768</v>
      </c>
      <c r="D986" s="16" t="s">
        <v>3769</v>
      </c>
      <c r="E986" s="9" t="s">
        <v>3770</v>
      </c>
      <c r="F986" s="16" t="s">
        <v>162</v>
      </c>
      <c r="G986" s="10">
        <v>43747</v>
      </c>
      <c r="H986" s="13">
        <v>70.400000000000006</v>
      </c>
      <c r="I986" s="8" t="s">
        <v>15</v>
      </c>
      <c r="J986" s="8" t="s">
        <v>13</v>
      </c>
      <c r="K986" s="8" t="s">
        <v>800</v>
      </c>
      <c r="L986" s="8" t="s">
        <v>801</v>
      </c>
      <c r="M986" s="8" t="s">
        <v>782</v>
      </c>
      <c r="N986" s="8" t="s">
        <v>786</v>
      </c>
      <c r="O986" s="43">
        <v>43747</v>
      </c>
      <c r="P986" s="8">
        <f t="shared" si="31"/>
        <v>5</v>
      </c>
      <c r="Q986" s="14"/>
    </row>
    <row r="987" spans="1:17" hidden="1">
      <c r="A987" s="6">
        <v>984</v>
      </c>
      <c r="B987" s="12" t="str">
        <f t="shared" si="30"/>
        <v>07-0158-9333-5010-2000-0000-0018d3590r8510</v>
      </c>
      <c r="C987" s="12" t="s">
        <v>3771</v>
      </c>
      <c r="D987" s="16" t="s">
        <v>3772</v>
      </c>
      <c r="E987" s="9" t="s">
        <v>3773</v>
      </c>
      <c r="F987" s="16" t="s">
        <v>582</v>
      </c>
      <c r="G987" s="10">
        <v>43615</v>
      </c>
      <c r="H987" s="13">
        <v>60.5</v>
      </c>
      <c r="I987" s="8" t="s">
        <v>15</v>
      </c>
      <c r="J987" s="8" t="s">
        <v>13</v>
      </c>
      <c r="K987" s="8" t="s">
        <v>800</v>
      </c>
      <c r="L987" s="8" t="s">
        <v>801</v>
      </c>
      <c r="M987" s="8" t="s">
        <v>782</v>
      </c>
      <c r="N987" s="8" t="s">
        <v>786</v>
      </c>
      <c r="O987" s="43">
        <v>43615</v>
      </c>
      <c r="P987" s="8">
        <f t="shared" si="31"/>
        <v>6</v>
      </c>
      <c r="Q987" s="14"/>
    </row>
    <row r="988" spans="1:17" hidden="1">
      <c r="A988" s="6">
        <v>985</v>
      </c>
      <c r="B988" s="12" t="str">
        <f t="shared" si="30"/>
        <v>07-0171-1498-0710-2000-0000-0013m4710w1017</v>
      </c>
      <c r="C988" s="12" t="s">
        <v>3774</v>
      </c>
      <c r="D988" s="16" t="s">
        <v>3775</v>
      </c>
      <c r="E988" s="9" t="s">
        <v>3776</v>
      </c>
      <c r="F988" s="16" t="s">
        <v>573</v>
      </c>
      <c r="G988" s="10">
        <v>44434</v>
      </c>
      <c r="H988" s="13">
        <v>89.1</v>
      </c>
      <c r="I988" s="8" t="s">
        <v>15</v>
      </c>
      <c r="J988" s="8" t="s">
        <v>75</v>
      </c>
      <c r="K988" s="8" t="s">
        <v>800</v>
      </c>
      <c r="L988" s="8" t="s">
        <v>801</v>
      </c>
      <c r="M988" s="8" t="s">
        <v>792</v>
      </c>
      <c r="N988" s="8" t="s">
        <v>786</v>
      </c>
      <c r="O988" s="43">
        <v>44434</v>
      </c>
      <c r="P988" s="8">
        <f t="shared" si="31"/>
        <v>4</v>
      </c>
      <c r="Q988" s="14"/>
    </row>
    <row r="989" spans="1:17" hidden="1">
      <c r="A989" s="6">
        <v>986</v>
      </c>
      <c r="B989" s="12" t="str">
        <f t="shared" si="30"/>
        <v>07-0156-2267-5710-2000-0000-0018g2520v6517</v>
      </c>
      <c r="C989" s="12" t="s">
        <v>3777</v>
      </c>
      <c r="D989" s="16" t="s">
        <v>3778</v>
      </c>
      <c r="E989" s="9" t="s">
        <v>3779</v>
      </c>
      <c r="F989" s="16" t="s">
        <v>576</v>
      </c>
      <c r="G989" s="10">
        <v>43824</v>
      </c>
      <c r="H989" s="13">
        <v>89.1</v>
      </c>
      <c r="I989" s="8" t="s">
        <v>15</v>
      </c>
      <c r="J989" s="8" t="s">
        <v>13</v>
      </c>
      <c r="K989" s="8" t="s">
        <v>780</v>
      </c>
      <c r="L989" s="8" t="s">
        <v>801</v>
      </c>
      <c r="M989" s="8" t="s">
        <v>782</v>
      </c>
      <c r="N989" s="8" t="s">
        <v>786</v>
      </c>
      <c r="O989" s="43">
        <v>43824</v>
      </c>
      <c r="P989" s="8">
        <f t="shared" si="31"/>
        <v>5</v>
      </c>
      <c r="Q989" s="14"/>
    </row>
    <row r="990" spans="1:17" hidden="1">
      <c r="A990" s="6">
        <v>987</v>
      </c>
      <c r="B990" s="12" t="str">
        <f t="shared" si="30"/>
        <v>07-0167-8157-3510-2000-0000-0016f1680v7315</v>
      </c>
      <c r="C990" s="12" t="s">
        <v>3780</v>
      </c>
      <c r="D990" s="16" t="s">
        <v>3781</v>
      </c>
      <c r="E990" s="9" t="s">
        <v>3782</v>
      </c>
      <c r="F990" s="16" t="s">
        <v>460</v>
      </c>
      <c r="G990" s="10">
        <v>43285</v>
      </c>
      <c r="H990" s="13">
        <v>77.760000000000005</v>
      </c>
      <c r="I990" s="8" t="s">
        <v>15</v>
      </c>
      <c r="J990" s="8" t="s">
        <v>13</v>
      </c>
      <c r="K990" s="8" t="s">
        <v>780</v>
      </c>
      <c r="L990" s="8" t="s">
        <v>796</v>
      </c>
      <c r="M990" s="8" t="s">
        <v>782</v>
      </c>
      <c r="N990" s="8" t="s">
        <v>786</v>
      </c>
      <c r="O990" s="43">
        <v>43285</v>
      </c>
      <c r="P990" s="8">
        <f t="shared" si="31"/>
        <v>7</v>
      </c>
      <c r="Q990" s="14"/>
    </row>
    <row r="991" spans="1:17" hidden="1">
      <c r="A991" s="6">
        <v>988</v>
      </c>
      <c r="B991" s="12" t="str">
        <f t="shared" si="30"/>
        <v>07-0134-1626-9710-2000-0000-0012c6310u4917</v>
      </c>
      <c r="C991" s="12" t="s">
        <v>3783</v>
      </c>
      <c r="D991" s="16" t="s">
        <v>3784</v>
      </c>
      <c r="E991" s="9" t="s">
        <v>3785</v>
      </c>
      <c r="F991" s="16" t="s">
        <v>583</v>
      </c>
      <c r="G991" s="10">
        <v>43627</v>
      </c>
      <c r="H991" s="13">
        <v>15.4</v>
      </c>
      <c r="I991" s="8" t="s">
        <v>15</v>
      </c>
      <c r="J991" s="8" t="s">
        <v>16</v>
      </c>
      <c r="K991" s="8" t="s">
        <v>800</v>
      </c>
      <c r="L991" s="8" t="s">
        <v>801</v>
      </c>
      <c r="M991" s="8" t="s">
        <v>785</v>
      </c>
      <c r="N991" s="8" t="s">
        <v>786</v>
      </c>
      <c r="O991" s="43">
        <v>43627</v>
      </c>
      <c r="P991" s="8">
        <f t="shared" si="31"/>
        <v>6</v>
      </c>
      <c r="Q991" s="14"/>
    </row>
    <row r="992" spans="1:17" hidden="1">
      <c r="A992" s="6">
        <v>989</v>
      </c>
      <c r="B992" s="12" t="str">
        <f t="shared" si="30"/>
        <v>07-0167-8256-7310-2000-0000-0010f2680u7713</v>
      </c>
      <c r="C992" s="12" t="s">
        <v>3786</v>
      </c>
      <c r="D992" s="16" t="s">
        <v>3787</v>
      </c>
      <c r="E992" s="9" t="s">
        <v>3788</v>
      </c>
      <c r="F992" s="16" t="s">
        <v>583</v>
      </c>
      <c r="G992" s="10">
        <v>43614</v>
      </c>
      <c r="H992" s="13">
        <v>13.2</v>
      </c>
      <c r="I992" s="8" t="s">
        <v>15</v>
      </c>
      <c r="J992" s="8" t="s">
        <v>13</v>
      </c>
      <c r="K992" s="8" t="s">
        <v>800</v>
      </c>
      <c r="L992" s="8" t="s">
        <v>801</v>
      </c>
      <c r="M992" s="8" t="s">
        <v>782</v>
      </c>
      <c r="N992" s="8" t="s">
        <v>786</v>
      </c>
      <c r="O992" s="43">
        <v>43614</v>
      </c>
      <c r="P992" s="8">
        <f t="shared" si="31"/>
        <v>6</v>
      </c>
      <c r="Q992" s="14"/>
    </row>
    <row r="993" spans="1:17" hidden="1">
      <c r="A993" s="6">
        <v>990</v>
      </c>
      <c r="B993" s="12" t="str">
        <f t="shared" si="30"/>
        <v>07-0130-5084-8010-2000-0000-0012k0350s0810</v>
      </c>
      <c r="C993" s="12" t="s">
        <v>3789</v>
      </c>
      <c r="D993" s="16" t="s">
        <v>3790</v>
      </c>
      <c r="E993" s="9" t="s">
        <v>3791</v>
      </c>
      <c r="F993" s="16" t="s">
        <v>452</v>
      </c>
      <c r="G993" s="10">
        <v>43616</v>
      </c>
      <c r="H993" s="13">
        <v>43.2</v>
      </c>
      <c r="I993" s="8" t="s">
        <v>15</v>
      </c>
      <c r="J993" s="8" t="s">
        <v>16</v>
      </c>
      <c r="K993" s="8" t="s">
        <v>780</v>
      </c>
      <c r="L993" s="8" t="s">
        <v>796</v>
      </c>
      <c r="M993" s="8" t="s">
        <v>785</v>
      </c>
      <c r="N993" s="8" t="s">
        <v>786</v>
      </c>
      <c r="O993" s="43">
        <v>43616</v>
      </c>
      <c r="P993" s="8">
        <f t="shared" si="31"/>
        <v>6</v>
      </c>
      <c r="Q993" s="14"/>
    </row>
    <row r="994" spans="1:17" hidden="1">
      <c r="A994" s="6">
        <v>991</v>
      </c>
      <c r="B994" s="12" t="str">
        <f t="shared" si="30"/>
        <v>07-0158-9327-0510-2000-0000-0017c3590v8015</v>
      </c>
      <c r="C994" s="12" t="s">
        <v>3792</v>
      </c>
      <c r="D994" s="16" t="s">
        <v>3793</v>
      </c>
      <c r="E994" s="9" t="s">
        <v>3794</v>
      </c>
      <c r="F994" s="16" t="s">
        <v>569</v>
      </c>
      <c r="G994" s="10">
        <v>43535</v>
      </c>
      <c r="H994" s="13">
        <v>79.2</v>
      </c>
      <c r="I994" s="8" t="s">
        <v>15</v>
      </c>
      <c r="J994" s="8" t="s">
        <v>13</v>
      </c>
      <c r="K994" s="8" t="s">
        <v>780</v>
      </c>
      <c r="L994" s="8" t="s">
        <v>801</v>
      </c>
      <c r="M994" s="8" t="s">
        <v>782</v>
      </c>
      <c r="N994" s="8" t="s">
        <v>786</v>
      </c>
      <c r="O994" s="43">
        <v>43535</v>
      </c>
      <c r="P994" s="8">
        <f t="shared" si="31"/>
        <v>6</v>
      </c>
      <c r="Q994" s="14"/>
    </row>
    <row r="995" spans="1:17" hidden="1">
      <c r="A995" s="6">
        <v>992</v>
      </c>
      <c r="B995" s="12" t="str">
        <f t="shared" si="30"/>
        <v>07-0146-0841-0810-2000-0000-0013e8400p6018</v>
      </c>
      <c r="C995" s="12" t="s">
        <v>3795</v>
      </c>
      <c r="D995" s="16" t="s">
        <v>3796</v>
      </c>
      <c r="E995" s="9" t="s">
        <v>3797</v>
      </c>
      <c r="F995" s="16" t="s">
        <v>45</v>
      </c>
      <c r="G995" s="10">
        <v>43523</v>
      </c>
      <c r="H995" s="13">
        <v>34.1</v>
      </c>
      <c r="I995" s="8" t="s">
        <v>15</v>
      </c>
      <c r="J995" s="8" t="s">
        <v>16</v>
      </c>
      <c r="K995" s="8" t="s">
        <v>800</v>
      </c>
      <c r="L995" s="8" t="s">
        <v>801</v>
      </c>
      <c r="M995" s="8" t="s">
        <v>785</v>
      </c>
      <c r="N995" s="8" t="s">
        <v>786</v>
      </c>
      <c r="O995" s="43">
        <v>43523</v>
      </c>
      <c r="P995" s="8">
        <f t="shared" si="31"/>
        <v>6</v>
      </c>
      <c r="Q995" s="14"/>
    </row>
    <row r="996" spans="1:17" hidden="1">
      <c r="A996" s="6">
        <v>993</v>
      </c>
      <c r="B996" s="12" t="str">
        <f t="shared" si="30"/>
        <v>07-0158-9336-0910-2000-0000-0017d3590u8019</v>
      </c>
      <c r="C996" s="12" t="s">
        <v>3798</v>
      </c>
      <c r="D996" s="16" t="s">
        <v>3799</v>
      </c>
      <c r="E996" s="9" t="s">
        <v>3800</v>
      </c>
      <c r="F996" s="16" t="s">
        <v>584</v>
      </c>
      <c r="G996" s="10">
        <v>43712</v>
      </c>
      <c r="H996" s="13">
        <v>64.900000000000006</v>
      </c>
      <c r="I996" s="8" t="s">
        <v>15</v>
      </c>
      <c r="J996" s="8" t="s">
        <v>13</v>
      </c>
      <c r="K996" s="8" t="s">
        <v>800</v>
      </c>
      <c r="L996" s="8" t="s">
        <v>801</v>
      </c>
      <c r="M996" s="8" t="s">
        <v>782</v>
      </c>
      <c r="N996" s="8" t="s">
        <v>786</v>
      </c>
      <c r="O996" s="43">
        <v>43712</v>
      </c>
      <c r="P996" s="8">
        <f t="shared" si="31"/>
        <v>5</v>
      </c>
      <c r="Q996" s="14"/>
    </row>
    <row r="997" spans="1:17" hidden="1">
      <c r="A997" s="6">
        <v>994</v>
      </c>
      <c r="B997" s="12" t="str">
        <f t="shared" si="30"/>
        <v>07-0158-9336-8310-2000-0000-0017d3590u8813</v>
      </c>
      <c r="C997" s="12" t="s">
        <v>3801</v>
      </c>
      <c r="D997" s="16" t="s">
        <v>3802</v>
      </c>
      <c r="E997" s="9" t="s">
        <v>3803</v>
      </c>
      <c r="F997" s="16" t="s">
        <v>584</v>
      </c>
      <c r="G997" s="10">
        <v>43712</v>
      </c>
      <c r="H997" s="13">
        <v>75.900000000000006</v>
      </c>
      <c r="I997" s="8" t="s">
        <v>15</v>
      </c>
      <c r="J997" s="8" t="s">
        <v>13</v>
      </c>
      <c r="K997" s="8" t="s">
        <v>800</v>
      </c>
      <c r="L997" s="8" t="s">
        <v>801</v>
      </c>
      <c r="M997" s="8" t="s">
        <v>782</v>
      </c>
      <c r="N997" s="8" t="s">
        <v>786</v>
      </c>
      <c r="O997" s="43">
        <v>43712</v>
      </c>
      <c r="P997" s="8">
        <f t="shared" si="31"/>
        <v>5</v>
      </c>
      <c r="Q997" s="14"/>
    </row>
    <row r="998" spans="1:17" hidden="1">
      <c r="A998" s="6">
        <v>995</v>
      </c>
      <c r="B998" s="12" t="str">
        <f t="shared" si="30"/>
        <v>07-0158-9335-2610-2000-0000-0011d3590t8216</v>
      </c>
      <c r="C998" s="12" t="s">
        <v>3804</v>
      </c>
      <c r="D998" s="16" t="s">
        <v>3805</v>
      </c>
      <c r="E998" s="9" t="s">
        <v>3806</v>
      </c>
      <c r="F998" s="16" t="s">
        <v>3807</v>
      </c>
      <c r="G998" s="10">
        <v>43707</v>
      </c>
      <c r="H998" s="13">
        <v>89.1</v>
      </c>
      <c r="I998" s="8" t="s">
        <v>15</v>
      </c>
      <c r="J998" s="8" t="s">
        <v>13</v>
      </c>
      <c r="K998" s="8">
        <v>0</v>
      </c>
      <c r="L998" s="8" t="s">
        <v>801</v>
      </c>
      <c r="M998" s="8" t="s">
        <v>782</v>
      </c>
      <c r="N998" s="8" t="s">
        <v>786</v>
      </c>
      <c r="O998" s="43">
        <v>43707</v>
      </c>
      <c r="P998" s="8">
        <f t="shared" si="31"/>
        <v>6</v>
      </c>
      <c r="Q998" s="14"/>
    </row>
    <row r="999" spans="1:17" hidden="1">
      <c r="A999" s="6">
        <v>996</v>
      </c>
      <c r="B999" s="12" t="str">
        <f t="shared" si="30"/>
        <v>07-0156-2225-9110-2000-0000-0018c2520t6911</v>
      </c>
      <c r="C999" s="12" t="s">
        <v>3808</v>
      </c>
      <c r="D999" s="16" t="s">
        <v>3809</v>
      </c>
      <c r="E999" s="9" t="s">
        <v>3810</v>
      </c>
      <c r="F999" s="16" t="s">
        <v>561</v>
      </c>
      <c r="G999" s="10">
        <v>43643</v>
      </c>
      <c r="H999" s="13">
        <v>36.72</v>
      </c>
      <c r="I999" s="8" t="s">
        <v>15</v>
      </c>
      <c r="J999" s="8" t="s">
        <v>13</v>
      </c>
      <c r="K999" s="8" t="s">
        <v>780</v>
      </c>
      <c r="L999" s="8" t="s">
        <v>796</v>
      </c>
      <c r="M999" s="8" t="s">
        <v>782</v>
      </c>
      <c r="N999" s="8" t="s">
        <v>786</v>
      </c>
      <c r="O999" s="43">
        <v>43643</v>
      </c>
      <c r="P999" s="8">
        <f t="shared" si="31"/>
        <v>6</v>
      </c>
      <c r="Q999" s="14"/>
    </row>
    <row r="1000" spans="1:17" hidden="1">
      <c r="A1000" s="6">
        <v>997</v>
      </c>
      <c r="B1000" s="12" t="str">
        <f t="shared" si="30"/>
        <v>07-0121-0395-5010-2000-0000-0017m3200t1510</v>
      </c>
      <c r="C1000" s="12" t="s">
        <v>3811</v>
      </c>
      <c r="D1000" s="16" t="s">
        <v>3812</v>
      </c>
      <c r="E1000" s="9" t="s">
        <v>3813</v>
      </c>
      <c r="F1000" s="16" t="s">
        <v>585</v>
      </c>
      <c r="G1000" s="10">
        <v>43644</v>
      </c>
      <c r="H1000" s="13">
        <v>89.1</v>
      </c>
      <c r="I1000" s="8" t="s">
        <v>15</v>
      </c>
      <c r="J1000" s="8" t="s">
        <v>38</v>
      </c>
      <c r="K1000" s="8" t="s">
        <v>800</v>
      </c>
      <c r="L1000" s="8" t="s">
        <v>801</v>
      </c>
      <c r="M1000" s="8" t="s">
        <v>790</v>
      </c>
      <c r="N1000" s="8" t="s">
        <v>786</v>
      </c>
      <c r="O1000" s="43">
        <v>43644</v>
      </c>
      <c r="P1000" s="8">
        <f t="shared" si="31"/>
        <v>6</v>
      </c>
      <c r="Q1000" s="14"/>
    </row>
    <row r="1001" spans="1:17" hidden="1">
      <c r="A1001" s="6">
        <v>998</v>
      </c>
      <c r="B1001" s="12" t="str">
        <f t="shared" si="30"/>
        <v>07-0121-0396-9210-2000-0000-0016m3200u1912</v>
      </c>
      <c r="C1001" s="12" t="s">
        <v>3814</v>
      </c>
      <c r="D1001" s="16" t="s">
        <v>3815</v>
      </c>
      <c r="E1001" s="9" t="s">
        <v>3816</v>
      </c>
      <c r="F1001" s="16" t="s">
        <v>585</v>
      </c>
      <c r="G1001" s="10">
        <v>43672</v>
      </c>
      <c r="H1001" s="13">
        <v>89.1</v>
      </c>
      <c r="I1001" s="8" t="s">
        <v>15</v>
      </c>
      <c r="J1001" s="8" t="s">
        <v>38</v>
      </c>
      <c r="K1001" s="8" t="s">
        <v>800</v>
      </c>
      <c r="L1001" s="8" t="s">
        <v>801</v>
      </c>
      <c r="M1001" s="8" t="s">
        <v>790</v>
      </c>
      <c r="N1001" s="8" t="s">
        <v>786</v>
      </c>
      <c r="O1001" s="43">
        <v>43672</v>
      </c>
      <c r="P1001" s="8">
        <f t="shared" si="31"/>
        <v>6</v>
      </c>
      <c r="Q1001" s="14"/>
    </row>
    <row r="1002" spans="1:17" hidden="1">
      <c r="A1002" s="6">
        <v>999</v>
      </c>
      <c r="B1002" s="12" t="str">
        <f t="shared" si="30"/>
        <v>07-0146-0874-8210-2000-0000-0011h8400s6812</v>
      </c>
      <c r="C1002" s="12" t="s">
        <v>3817</v>
      </c>
      <c r="D1002" s="16" t="s">
        <v>3818</v>
      </c>
      <c r="E1002" s="9" t="s">
        <v>3819</v>
      </c>
      <c r="F1002" s="16" t="s">
        <v>586</v>
      </c>
      <c r="G1002" s="10">
        <v>43734</v>
      </c>
      <c r="H1002" s="13">
        <v>79.2</v>
      </c>
      <c r="I1002" s="8" t="s">
        <v>15</v>
      </c>
      <c r="J1002" s="8" t="s">
        <v>16</v>
      </c>
      <c r="K1002" s="8" t="s">
        <v>800</v>
      </c>
      <c r="L1002" s="8" t="s">
        <v>801</v>
      </c>
      <c r="M1002" s="8" t="s">
        <v>785</v>
      </c>
      <c r="N1002" s="8" t="s">
        <v>786</v>
      </c>
      <c r="O1002" s="43">
        <v>43734</v>
      </c>
      <c r="P1002" s="8">
        <f t="shared" si="31"/>
        <v>5</v>
      </c>
      <c r="Q1002" s="14"/>
    </row>
    <row r="1003" spans="1:17" hidden="1">
      <c r="A1003" s="6">
        <v>1000</v>
      </c>
      <c r="B1003" s="12" t="str">
        <f t="shared" si="30"/>
        <v>07-0178-8229-4410-2000-0000-0016c2780x8414</v>
      </c>
      <c r="C1003" s="12" t="s">
        <v>3820</v>
      </c>
      <c r="D1003" s="16" t="s">
        <v>3821</v>
      </c>
      <c r="E1003" s="9" t="s">
        <v>3822</v>
      </c>
      <c r="F1003" s="16" t="s">
        <v>587</v>
      </c>
      <c r="G1003" s="10">
        <v>43706</v>
      </c>
      <c r="H1003" s="13">
        <v>35.200000000000003</v>
      </c>
      <c r="I1003" s="8" t="s">
        <v>15</v>
      </c>
      <c r="J1003" s="8" t="s">
        <v>75</v>
      </c>
      <c r="K1003" s="8" t="s">
        <v>800</v>
      </c>
      <c r="L1003" s="8" t="s">
        <v>805</v>
      </c>
      <c r="M1003" s="8" t="s">
        <v>792</v>
      </c>
      <c r="N1003" s="8" t="s">
        <v>786</v>
      </c>
      <c r="O1003" s="43">
        <v>43706</v>
      </c>
      <c r="P1003" s="8">
        <f t="shared" si="31"/>
        <v>6</v>
      </c>
      <c r="Q1003" s="14"/>
    </row>
    <row r="1004" spans="1:17" hidden="1">
      <c r="A1004" s="6">
        <v>1001</v>
      </c>
      <c r="B1004" s="12" t="str">
        <f t="shared" si="30"/>
        <v>07-0121-0395-4810-2000-0000-0010m3200t1418</v>
      </c>
      <c r="C1004" s="12" t="s">
        <v>3823</v>
      </c>
      <c r="D1004" s="16" t="s">
        <v>3824</v>
      </c>
      <c r="E1004" s="9" t="s">
        <v>3825</v>
      </c>
      <c r="F1004" s="16" t="s">
        <v>585</v>
      </c>
      <c r="G1004" s="10">
        <v>43644</v>
      </c>
      <c r="H1004" s="13">
        <v>89.1</v>
      </c>
      <c r="I1004" s="8" t="s">
        <v>15</v>
      </c>
      <c r="J1004" s="8" t="s">
        <v>38</v>
      </c>
      <c r="K1004" s="8" t="s">
        <v>800</v>
      </c>
      <c r="L1004" s="8" t="s">
        <v>801</v>
      </c>
      <c r="M1004" s="8" t="s">
        <v>790</v>
      </c>
      <c r="N1004" s="8" t="s">
        <v>786</v>
      </c>
      <c r="O1004" s="43">
        <v>43644</v>
      </c>
      <c r="P1004" s="8">
        <f t="shared" si="31"/>
        <v>6</v>
      </c>
      <c r="Q1004" s="14"/>
    </row>
    <row r="1005" spans="1:17" hidden="1">
      <c r="A1005" s="6">
        <v>1002</v>
      </c>
      <c r="B1005" s="12" t="str">
        <f t="shared" si="30"/>
        <v>07-0111-1107-2310-2000-0000-0012a1110v1213</v>
      </c>
      <c r="C1005" s="12" t="s">
        <v>3826</v>
      </c>
      <c r="D1005" s="16" t="s">
        <v>3827</v>
      </c>
      <c r="E1005" s="9" t="s">
        <v>3828</v>
      </c>
      <c r="F1005" s="16" t="s">
        <v>588</v>
      </c>
      <c r="G1005" s="10">
        <v>43669</v>
      </c>
      <c r="H1005" s="13">
        <v>77</v>
      </c>
      <c r="I1005" s="8" t="s">
        <v>15</v>
      </c>
      <c r="J1005" s="8" t="s">
        <v>32</v>
      </c>
      <c r="K1005" s="8" t="s">
        <v>800</v>
      </c>
      <c r="L1005" s="8" t="s">
        <v>801</v>
      </c>
      <c r="M1005" s="8" t="s">
        <v>789</v>
      </c>
      <c r="N1005" s="8" t="s">
        <v>786</v>
      </c>
      <c r="O1005" s="43">
        <v>43669</v>
      </c>
      <c r="P1005" s="8">
        <f t="shared" si="31"/>
        <v>6</v>
      </c>
      <c r="Q1005" s="14"/>
    </row>
    <row r="1006" spans="1:17" hidden="1">
      <c r="A1006" s="6">
        <v>1003</v>
      </c>
      <c r="B1006" s="12" t="str">
        <f t="shared" si="30"/>
        <v>07-0130-5089-3210-2000-0000-0018k0350x0312</v>
      </c>
      <c r="C1006" s="12" t="s">
        <v>3829</v>
      </c>
      <c r="D1006" s="16" t="s">
        <v>3830</v>
      </c>
      <c r="E1006" s="9" t="s">
        <v>3831</v>
      </c>
      <c r="F1006" s="16" t="s">
        <v>525</v>
      </c>
      <c r="G1006" s="10">
        <v>43594</v>
      </c>
      <c r="H1006" s="13">
        <v>87.48</v>
      </c>
      <c r="I1006" s="8" t="s">
        <v>15</v>
      </c>
      <c r="J1006" s="8" t="s">
        <v>16</v>
      </c>
      <c r="K1006" s="8" t="s">
        <v>800</v>
      </c>
      <c r="L1006" s="8" t="s">
        <v>796</v>
      </c>
      <c r="M1006" s="8" t="s">
        <v>785</v>
      </c>
      <c r="N1006" s="8" t="s">
        <v>786</v>
      </c>
      <c r="O1006" s="43">
        <v>43594</v>
      </c>
      <c r="P1006" s="8">
        <f t="shared" si="31"/>
        <v>6</v>
      </c>
      <c r="Q1006" s="14"/>
    </row>
    <row r="1007" spans="1:17" hidden="1">
      <c r="A1007" s="6">
        <v>1004</v>
      </c>
      <c r="B1007" s="12" t="str">
        <f t="shared" si="30"/>
        <v>07-0167-8229-4710-2000-0000-0015c2680x7417</v>
      </c>
      <c r="C1007" s="12" t="s">
        <v>3832</v>
      </c>
      <c r="D1007" s="16" t="s">
        <v>3833</v>
      </c>
      <c r="E1007" s="9" t="s">
        <v>3834</v>
      </c>
      <c r="F1007" s="16" t="s">
        <v>589</v>
      </c>
      <c r="G1007" s="10">
        <v>43889</v>
      </c>
      <c r="H1007" s="13">
        <v>79.2</v>
      </c>
      <c r="I1007" s="8" t="s">
        <v>15</v>
      </c>
      <c r="J1007" s="8" t="s">
        <v>13</v>
      </c>
      <c r="K1007" s="8" t="s">
        <v>800</v>
      </c>
      <c r="L1007" s="8" t="s">
        <v>801</v>
      </c>
      <c r="M1007" s="8" t="s">
        <v>782</v>
      </c>
      <c r="N1007" s="8" t="s">
        <v>786</v>
      </c>
      <c r="O1007" s="43">
        <v>43889</v>
      </c>
      <c r="P1007" s="8">
        <f t="shared" si="31"/>
        <v>5</v>
      </c>
      <c r="Q1007" s="14"/>
    </row>
    <row r="1008" spans="1:17" hidden="1">
      <c r="A1008" s="6">
        <v>1005</v>
      </c>
      <c r="B1008" s="12" t="str">
        <f t="shared" si="30"/>
        <v>07-0156-2303-3210-2000-0000-0018a3520r6312</v>
      </c>
      <c r="C1008" s="12" t="s">
        <v>3835</v>
      </c>
      <c r="D1008" s="16" t="s">
        <v>3836</v>
      </c>
      <c r="E1008" s="9" t="s">
        <v>3837</v>
      </c>
      <c r="F1008" s="16" t="s">
        <v>3838</v>
      </c>
      <c r="G1008" s="10">
        <v>43697</v>
      </c>
      <c r="H1008" s="13">
        <v>79.2</v>
      </c>
      <c r="I1008" s="8" t="s">
        <v>15</v>
      </c>
      <c r="J1008" s="8" t="s">
        <v>13</v>
      </c>
      <c r="K1008" s="8" t="s">
        <v>800</v>
      </c>
      <c r="L1008" s="8" t="s">
        <v>801</v>
      </c>
      <c r="M1008" s="8" t="s">
        <v>782</v>
      </c>
      <c r="N1008" s="8" t="s">
        <v>786</v>
      </c>
      <c r="O1008" s="43">
        <v>43697</v>
      </c>
      <c r="P1008" s="8">
        <f t="shared" si="31"/>
        <v>6</v>
      </c>
      <c r="Q1008" s="14"/>
    </row>
    <row r="1009" spans="1:17" hidden="1">
      <c r="A1009" s="6">
        <v>1006</v>
      </c>
      <c r="B1009" s="12" t="str">
        <f t="shared" si="30"/>
        <v>07-0146-1100-3110-2000-0000-0016a1410n6311</v>
      </c>
      <c r="C1009" s="12" t="s">
        <v>3839</v>
      </c>
      <c r="D1009" s="16" t="s">
        <v>3840</v>
      </c>
      <c r="E1009" s="9" t="s">
        <v>3841</v>
      </c>
      <c r="F1009" s="16" t="s">
        <v>355</v>
      </c>
      <c r="G1009" s="10">
        <v>43887</v>
      </c>
      <c r="H1009" s="13">
        <v>85.68</v>
      </c>
      <c r="I1009" s="8" t="s">
        <v>15</v>
      </c>
      <c r="J1009" s="8" t="s">
        <v>16</v>
      </c>
      <c r="K1009" s="8" t="s">
        <v>800</v>
      </c>
      <c r="L1009" s="8" t="s">
        <v>805</v>
      </c>
      <c r="M1009" s="8" t="s">
        <v>785</v>
      </c>
      <c r="N1009" s="8" t="s">
        <v>786</v>
      </c>
      <c r="O1009" s="43">
        <v>43887</v>
      </c>
      <c r="P1009" s="8">
        <f t="shared" si="31"/>
        <v>5</v>
      </c>
      <c r="Q1009" s="14"/>
    </row>
    <row r="1010" spans="1:17" hidden="1">
      <c r="A1010" s="6">
        <v>1007</v>
      </c>
      <c r="B1010" s="12" t="str">
        <f t="shared" si="30"/>
        <v>07-0156-2328-5910-2000-0000-0010c3520w6519</v>
      </c>
      <c r="C1010" s="12" t="s">
        <v>3842</v>
      </c>
      <c r="D1010" s="16" t="s">
        <v>3843</v>
      </c>
      <c r="E1010" s="9" t="s">
        <v>3844</v>
      </c>
      <c r="F1010" s="16" t="s">
        <v>355</v>
      </c>
      <c r="G1010" s="10">
        <v>43889</v>
      </c>
      <c r="H1010" s="13">
        <v>75.599999999999994</v>
      </c>
      <c r="I1010" s="8" t="s">
        <v>15</v>
      </c>
      <c r="J1010" s="8" t="s">
        <v>13</v>
      </c>
      <c r="K1010" s="8" t="s">
        <v>800</v>
      </c>
      <c r="L1010" s="8" t="s">
        <v>805</v>
      </c>
      <c r="M1010" s="8" t="s">
        <v>782</v>
      </c>
      <c r="N1010" s="8" t="s">
        <v>786</v>
      </c>
      <c r="O1010" s="43">
        <v>43889</v>
      </c>
      <c r="P1010" s="8">
        <f t="shared" si="31"/>
        <v>5</v>
      </c>
      <c r="Q1010" s="14"/>
    </row>
    <row r="1011" spans="1:17" hidden="1">
      <c r="A1011" s="6">
        <v>1008</v>
      </c>
      <c r="B1011" s="12" t="str">
        <f t="shared" si="30"/>
        <v>07-0146-1039-3810-2000-0000-0014d0410x6318</v>
      </c>
      <c r="C1011" s="12" t="s">
        <v>3845</v>
      </c>
      <c r="D1011" s="16" t="s">
        <v>3846</v>
      </c>
      <c r="E1011" s="9" t="s">
        <v>3847</v>
      </c>
      <c r="F1011" s="16" t="s">
        <v>590</v>
      </c>
      <c r="G1011" s="10">
        <v>43922</v>
      </c>
      <c r="H1011" s="13">
        <v>65.52</v>
      </c>
      <c r="I1011" s="8" t="s">
        <v>15</v>
      </c>
      <c r="J1011" s="8" t="s">
        <v>16</v>
      </c>
      <c r="K1011" s="8" t="s">
        <v>800</v>
      </c>
      <c r="L1011" s="8" t="s">
        <v>805</v>
      </c>
      <c r="M1011" s="8" t="s">
        <v>785</v>
      </c>
      <c r="N1011" s="8" t="s">
        <v>786</v>
      </c>
      <c r="O1011" s="43">
        <v>43922</v>
      </c>
      <c r="P1011" s="8">
        <f t="shared" si="31"/>
        <v>5</v>
      </c>
      <c r="Q1011" s="14"/>
    </row>
    <row r="1012" spans="1:17" hidden="1">
      <c r="A1012" s="6">
        <v>1009</v>
      </c>
      <c r="B1012" s="12" t="str">
        <f t="shared" si="30"/>
        <v>07-0158-9377-4710-2000-0000-0012h3590v8417</v>
      </c>
      <c r="C1012" s="12" t="s">
        <v>3848</v>
      </c>
      <c r="D1012" s="16" t="s">
        <v>3849</v>
      </c>
      <c r="E1012" s="9" t="s">
        <v>3850</v>
      </c>
      <c r="F1012" s="16" t="s">
        <v>3851</v>
      </c>
      <c r="G1012" s="10">
        <v>43710</v>
      </c>
      <c r="H1012" s="13">
        <v>68.040000000000006</v>
      </c>
      <c r="I1012" s="8" t="s">
        <v>15</v>
      </c>
      <c r="J1012" s="8" t="s">
        <v>13</v>
      </c>
      <c r="K1012" s="8" t="s">
        <v>800</v>
      </c>
      <c r="L1012" s="8" t="s">
        <v>805</v>
      </c>
      <c r="M1012" s="8" t="s">
        <v>782</v>
      </c>
      <c r="N1012" s="8" t="s">
        <v>786</v>
      </c>
      <c r="O1012" s="43">
        <v>43710</v>
      </c>
      <c r="P1012" s="8">
        <f t="shared" si="31"/>
        <v>5</v>
      </c>
      <c r="Q1012" s="14"/>
    </row>
    <row r="1013" spans="1:17" hidden="1">
      <c r="A1013" s="6">
        <v>1010</v>
      </c>
      <c r="B1013" s="12" t="str">
        <f t="shared" si="30"/>
        <v>07-0158-9353-0010-2000-0000-0017f3590r8010</v>
      </c>
      <c r="C1013" s="12" t="s">
        <v>3852</v>
      </c>
      <c r="D1013" s="16" t="s">
        <v>3853</v>
      </c>
      <c r="E1013" s="9" t="s">
        <v>3854</v>
      </c>
      <c r="F1013" s="16" t="s">
        <v>518</v>
      </c>
      <c r="G1013" s="10">
        <v>43742</v>
      </c>
      <c r="H1013" s="13">
        <v>66</v>
      </c>
      <c r="I1013" s="8" t="s">
        <v>15</v>
      </c>
      <c r="J1013" s="8" t="s">
        <v>13</v>
      </c>
      <c r="K1013" s="8" t="s">
        <v>800</v>
      </c>
      <c r="L1013" s="8" t="s">
        <v>801</v>
      </c>
      <c r="M1013" s="8" t="s">
        <v>782</v>
      </c>
      <c r="N1013" s="8" t="s">
        <v>786</v>
      </c>
      <c r="O1013" s="43">
        <v>43742</v>
      </c>
      <c r="P1013" s="8">
        <f t="shared" si="31"/>
        <v>5</v>
      </c>
      <c r="Q1013" s="14"/>
    </row>
    <row r="1014" spans="1:17" hidden="1">
      <c r="A1014" s="6">
        <v>1011</v>
      </c>
      <c r="B1014" s="12" t="str">
        <f t="shared" si="30"/>
        <v>07-0158-9353-9010-2000-0000-0016f3590r8910</v>
      </c>
      <c r="C1014" s="12" t="s">
        <v>3855</v>
      </c>
      <c r="D1014" s="16" t="s">
        <v>3856</v>
      </c>
      <c r="E1014" s="9" t="s">
        <v>3857</v>
      </c>
      <c r="F1014" s="16" t="s">
        <v>518</v>
      </c>
      <c r="G1014" s="10">
        <v>43756</v>
      </c>
      <c r="H1014" s="13">
        <v>53.9</v>
      </c>
      <c r="I1014" s="8" t="s">
        <v>15</v>
      </c>
      <c r="J1014" s="8" t="s">
        <v>13</v>
      </c>
      <c r="K1014" s="8" t="s">
        <v>800</v>
      </c>
      <c r="L1014" s="8" t="s">
        <v>801</v>
      </c>
      <c r="M1014" s="8" t="s">
        <v>782</v>
      </c>
      <c r="N1014" s="8" t="s">
        <v>786</v>
      </c>
      <c r="O1014" s="43">
        <v>43756</v>
      </c>
      <c r="P1014" s="8">
        <f t="shared" si="31"/>
        <v>5</v>
      </c>
      <c r="Q1014" s="14"/>
    </row>
    <row r="1015" spans="1:17" hidden="1">
      <c r="A1015" s="6">
        <v>1012</v>
      </c>
      <c r="B1015" s="12" t="str">
        <f t="shared" si="30"/>
        <v>07-0141-0468-3610-2000-0000-0012g4400w1316</v>
      </c>
      <c r="C1015" s="12" t="s">
        <v>3858</v>
      </c>
      <c r="D1015" s="16" t="s">
        <v>3859</v>
      </c>
      <c r="E1015" s="9" t="s">
        <v>3860</v>
      </c>
      <c r="F1015" s="16" t="s">
        <v>516</v>
      </c>
      <c r="G1015" s="10">
        <v>43763</v>
      </c>
      <c r="H1015" s="13">
        <v>10.71</v>
      </c>
      <c r="I1015" s="8" t="s">
        <v>15</v>
      </c>
      <c r="J1015" s="8" t="s">
        <v>16</v>
      </c>
      <c r="K1015" s="8" t="s">
        <v>800</v>
      </c>
      <c r="L1015" s="8" t="s">
        <v>805</v>
      </c>
      <c r="M1015" s="8" t="s">
        <v>785</v>
      </c>
      <c r="N1015" s="8" t="s">
        <v>786</v>
      </c>
      <c r="O1015" s="43">
        <v>43763</v>
      </c>
      <c r="P1015" s="8">
        <f t="shared" si="31"/>
        <v>5</v>
      </c>
      <c r="Q1015" s="14"/>
    </row>
    <row r="1016" spans="1:17" hidden="1">
      <c r="A1016" s="6">
        <v>1013</v>
      </c>
      <c r="B1016" s="12" t="str">
        <f t="shared" si="30"/>
        <v>07-0146-0849-8810-2000-0000-0013e8400x6818</v>
      </c>
      <c r="C1016" s="12" t="s">
        <v>3861</v>
      </c>
      <c r="D1016" s="16" t="s">
        <v>3862</v>
      </c>
      <c r="E1016" s="9" t="s">
        <v>3863</v>
      </c>
      <c r="F1016" s="16" t="s">
        <v>464</v>
      </c>
      <c r="G1016" s="10">
        <v>43710</v>
      </c>
      <c r="H1016" s="13">
        <v>79.2</v>
      </c>
      <c r="I1016" s="8" t="s">
        <v>15</v>
      </c>
      <c r="J1016" s="8" t="s">
        <v>16</v>
      </c>
      <c r="K1016" s="8" t="s">
        <v>800</v>
      </c>
      <c r="L1016" s="8" t="s">
        <v>801</v>
      </c>
      <c r="M1016" s="8" t="s">
        <v>785</v>
      </c>
      <c r="N1016" s="8" t="s">
        <v>786</v>
      </c>
      <c r="O1016" s="43">
        <v>43710</v>
      </c>
      <c r="P1016" s="8">
        <f t="shared" si="31"/>
        <v>5</v>
      </c>
      <c r="Q1016" s="14"/>
    </row>
    <row r="1017" spans="1:17" hidden="1">
      <c r="A1017" s="6">
        <v>1014</v>
      </c>
      <c r="B1017" s="12" t="str">
        <f t="shared" si="30"/>
        <v>07-0146-0852-5910-2000-0000-0017f8400q6519</v>
      </c>
      <c r="C1017" s="12" t="s">
        <v>3864</v>
      </c>
      <c r="D1017" s="16" t="s">
        <v>3865</v>
      </c>
      <c r="E1017" s="9" t="s">
        <v>3866</v>
      </c>
      <c r="F1017" s="16" t="s">
        <v>556</v>
      </c>
      <c r="G1017" s="10">
        <v>44068</v>
      </c>
      <c r="H1017" s="13">
        <v>52.8</v>
      </c>
      <c r="I1017" s="8" t="s">
        <v>15</v>
      </c>
      <c r="J1017" s="8" t="s">
        <v>16</v>
      </c>
      <c r="K1017" s="8" t="s">
        <v>800</v>
      </c>
      <c r="L1017" s="8" t="s">
        <v>801</v>
      </c>
      <c r="M1017" s="8" t="s">
        <v>785</v>
      </c>
      <c r="N1017" s="8" t="s">
        <v>786</v>
      </c>
      <c r="O1017" s="43">
        <v>44068</v>
      </c>
      <c r="P1017" s="8">
        <f t="shared" si="31"/>
        <v>5</v>
      </c>
      <c r="Q1017" s="14"/>
    </row>
    <row r="1018" spans="1:17" hidden="1">
      <c r="A1018" s="6">
        <v>1015</v>
      </c>
      <c r="B1018" s="12" t="str">
        <f t="shared" si="30"/>
        <v>07-0141-0563-8510-2000-0000-0014g5400r1815</v>
      </c>
      <c r="C1018" s="12" t="s">
        <v>3867</v>
      </c>
      <c r="D1018" s="16" t="s">
        <v>3868</v>
      </c>
      <c r="E1018" s="9" t="s">
        <v>3869</v>
      </c>
      <c r="F1018" s="16" t="s">
        <v>591</v>
      </c>
      <c r="G1018" s="10">
        <v>43841</v>
      </c>
      <c r="H1018" s="13">
        <v>90.72</v>
      </c>
      <c r="I1018" s="8" t="s">
        <v>15</v>
      </c>
      <c r="J1018" s="8" t="s">
        <v>16</v>
      </c>
      <c r="K1018" s="8" t="s">
        <v>800</v>
      </c>
      <c r="L1018" s="8" t="s">
        <v>805</v>
      </c>
      <c r="M1018" s="8" t="s">
        <v>785</v>
      </c>
      <c r="N1018" s="8" t="s">
        <v>786</v>
      </c>
      <c r="O1018" s="43">
        <v>43841</v>
      </c>
      <c r="P1018" s="8">
        <f t="shared" si="31"/>
        <v>5</v>
      </c>
      <c r="Q1018" s="14"/>
    </row>
    <row r="1019" spans="1:17" hidden="1">
      <c r="A1019" s="6">
        <v>1016</v>
      </c>
      <c r="B1019" s="12" t="str">
        <f t="shared" si="30"/>
        <v>07-0158-9323-4910-2000-0000-0017c3590r8419</v>
      </c>
      <c r="C1019" s="12" t="s">
        <v>3870</v>
      </c>
      <c r="D1019" s="16" t="s">
        <v>3871</v>
      </c>
      <c r="E1019" s="9" t="s">
        <v>3872</v>
      </c>
      <c r="F1019" s="16" t="s">
        <v>592</v>
      </c>
      <c r="G1019" s="10">
        <v>43859</v>
      </c>
      <c r="H1019" s="13">
        <v>64.349999999999994</v>
      </c>
      <c r="I1019" s="8" t="s">
        <v>15</v>
      </c>
      <c r="J1019" s="8" t="s">
        <v>13</v>
      </c>
      <c r="K1019" s="8" t="s">
        <v>800</v>
      </c>
      <c r="L1019" s="8" t="s">
        <v>801</v>
      </c>
      <c r="M1019" s="8" t="s">
        <v>782</v>
      </c>
      <c r="N1019" s="8" t="s">
        <v>786</v>
      </c>
      <c r="O1019" s="43">
        <v>43859</v>
      </c>
      <c r="P1019" s="8">
        <f t="shared" si="31"/>
        <v>5</v>
      </c>
      <c r="Q1019" s="14"/>
    </row>
    <row r="1020" spans="1:17" hidden="1">
      <c r="A1020" s="6">
        <v>1017</v>
      </c>
      <c r="B1020" s="12" t="str">
        <f t="shared" si="30"/>
        <v>07-0156-2526-1710-2000-0000-0012c5520u6117</v>
      </c>
      <c r="C1020" s="12" t="s">
        <v>3873</v>
      </c>
      <c r="D1020" s="16" t="s">
        <v>3874</v>
      </c>
      <c r="E1020" s="9" t="s">
        <v>3875</v>
      </c>
      <c r="F1020" s="16" t="s">
        <v>593</v>
      </c>
      <c r="G1020" s="10">
        <v>43769</v>
      </c>
      <c r="H1020" s="13">
        <v>75.599999999999994</v>
      </c>
      <c r="I1020" s="8" t="s">
        <v>15</v>
      </c>
      <c r="J1020" s="8" t="s">
        <v>13</v>
      </c>
      <c r="K1020" s="8" t="s">
        <v>800</v>
      </c>
      <c r="L1020" s="8" t="s">
        <v>805</v>
      </c>
      <c r="M1020" s="8" t="s">
        <v>782</v>
      </c>
      <c r="N1020" s="8" t="s">
        <v>786</v>
      </c>
      <c r="O1020" s="43">
        <v>43769</v>
      </c>
      <c r="P1020" s="8">
        <f t="shared" si="31"/>
        <v>5</v>
      </c>
      <c r="Q1020" s="14"/>
    </row>
    <row r="1021" spans="1:17" hidden="1">
      <c r="A1021" s="6">
        <v>1018</v>
      </c>
      <c r="B1021" s="12" t="str">
        <f t="shared" si="30"/>
        <v>07-0165-0894-0610-2000-0000-0016m8600s5016</v>
      </c>
      <c r="C1021" s="12" t="s">
        <v>3876</v>
      </c>
      <c r="D1021" s="16" t="s">
        <v>3877</v>
      </c>
      <c r="E1021" s="9" t="s">
        <v>3878</v>
      </c>
      <c r="F1021" s="16" t="s">
        <v>594</v>
      </c>
      <c r="G1021" s="10">
        <v>43741</v>
      </c>
      <c r="H1021" s="13">
        <v>79.2</v>
      </c>
      <c r="I1021" s="8" t="s">
        <v>15</v>
      </c>
      <c r="J1021" s="8" t="s">
        <v>13</v>
      </c>
      <c r="K1021" s="8" t="s">
        <v>800</v>
      </c>
      <c r="L1021" s="8" t="s">
        <v>801</v>
      </c>
      <c r="M1021" s="8" t="s">
        <v>782</v>
      </c>
      <c r="N1021" s="8" t="s">
        <v>786</v>
      </c>
      <c r="O1021" s="43">
        <v>43741</v>
      </c>
      <c r="P1021" s="8">
        <f t="shared" si="31"/>
        <v>5</v>
      </c>
      <c r="Q1021" s="14"/>
    </row>
    <row r="1022" spans="1:17" hidden="1">
      <c r="A1022" s="6">
        <v>1019</v>
      </c>
      <c r="B1022" s="12" t="str">
        <f t="shared" si="30"/>
        <v>07-0165-0894-0510-2000-0000-0013m8600s5015</v>
      </c>
      <c r="C1022" s="12" t="s">
        <v>3879</v>
      </c>
      <c r="D1022" s="16" t="s">
        <v>3880</v>
      </c>
      <c r="E1022" s="9" t="s">
        <v>3881</v>
      </c>
      <c r="F1022" s="16" t="s">
        <v>594</v>
      </c>
      <c r="G1022" s="10">
        <v>43741</v>
      </c>
      <c r="H1022" s="13">
        <v>64.349999999999994</v>
      </c>
      <c r="I1022" s="8" t="s">
        <v>15</v>
      </c>
      <c r="J1022" s="8" t="s">
        <v>13</v>
      </c>
      <c r="K1022" s="8" t="s">
        <v>800</v>
      </c>
      <c r="L1022" s="8" t="s">
        <v>801</v>
      </c>
      <c r="M1022" s="8" t="s">
        <v>782</v>
      </c>
      <c r="N1022" s="8" t="s">
        <v>786</v>
      </c>
      <c r="O1022" s="43">
        <v>43741</v>
      </c>
      <c r="P1022" s="8">
        <f t="shared" si="31"/>
        <v>5</v>
      </c>
      <c r="Q1022" s="14"/>
    </row>
    <row r="1023" spans="1:17" hidden="1">
      <c r="A1023" s="6">
        <v>1020</v>
      </c>
      <c r="B1023" s="12" t="str">
        <f t="shared" si="30"/>
        <v>07-0158-9349-9010-2000-0000-0013e3590x8910</v>
      </c>
      <c r="C1023" s="12" t="s">
        <v>3882</v>
      </c>
      <c r="D1023" s="16" t="s">
        <v>3883</v>
      </c>
      <c r="E1023" s="9" t="s">
        <v>3884</v>
      </c>
      <c r="F1023" s="16" t="s">
        <v>595</v>
      </c>
      <c r="G1023" s="10">
        <v>43712</v>
      </c>
      <c r="H1023" s="13">
        <v>89.1</v>
      </c>
      <c r="I1023" s="8" t="s">
        <v>15</v>
      </c>
      <c r="J1023" s="8" t="s">
        <v>13</v>
      </c>
      <c r="K1023" s="8" t="s">
        <v>800</v>
      </c>
      <c r="L1023" s="8" t="s">
        <v>801</v>
      </c>
      <c r="M1023" s="8" t="s">
        <v>782</v>
      </c>
      <c r="N1023" s="8" t="s">
        <v>786</v>
      </c>
      <c r="O1023" s="43">
        <v>43712</v>
      </c>
      <c r="P1023" s="8">
        <f t="shared" si="31"/>
        <v>5</v>
      </c>
      <c r="Q1023" s="14"/>
    </row>
    <row r="1024" spans="1:17" hidden="1">
      <c r="A1024" s="6">
        <v>1021</v>
      </c>
      <c r="B1024" s="12" t="str">
        <f t="shared" si="30"/>
        <v>07-0158-9353-4520-2000-0000-0011f3590r8415</v>
      </c>
      <c r="C1024" s="12" t="s">
        <v>3885</v>
      </c>
      <c r="D1024" s="16" t="s">
        <v>3886</v>
      </c>
      <c r="E1024" s="9" t="s">
        <v>3887</v>
      </c>
      <c r="F1024" s="16" t="s">
        <v>595</v>
      </c>
      <c r="G1024" s="10">
        <v>43742</v>
      </c>
      <c r="H1024" s="13">
        <v>59.95</v>
      </c>
      <c r="I1024" s="8" t="s">
        <v>15</v>
      </c>
      <c r="J1024" s="8" t="s">
        <v>13</v>
      </c>
      <c r="K1024" s="8" t="s">
        <v>800</v>
      </c>
      <c r="L1024" s="8" t="s">
        <v>801</v>
      </c>
      <c r="M1024" s="8" t="s">
        <v>782</v>
      </c>
      <c r="N1024" s="8" t="s">
        <v>786</v>
      </c>
      <c r="O1024" s="43">
        <v>43742</v>
      </c>
      <c r="P1024" s="8">
        <f t="shared" si="31"/>
        <v>5</v>
      </c>
      <c r="Q1024" s="14"/>
    </row>
    <row r="1025" spans="1:17" hidden="1">
      <c r="A1025" s="6">
        <v>1022</v>
      </c>
      <c r="B1025" s="12" t="str">
        <f t="shared" si="30"/>
        <v>07-0162-3274-2810-2000-0000-0016h2630s2218</v>
      </c>
      <c r="C1025" s="12" t="s">
        <v>3888</v>
      </c>
      <c r="D1025" s="16" t="s">
        <v>3889</v>
      </c>
      <c r="E1025" s="9" t="s">
        <v>3890</v>
      </c>
      <c r="F1025" s="16" t="s">
        <v>107</v>
      </c>
      <c r="G1025" s="10">
        <v>43766</v>
      </c>
      <c r="H1025" s="13">
        <v>78.12</v>
      </c>
      <c r="I1025" s="8" t="s">
        <v>15</v>
      </c>
      <c r="J1025" s="8" t="s">
        <v>13</v>
      </c>
      <c r="K1025" s="8" t="s">
        <v>800</v>
      </c>
      <c r="L1025" s="8" t="s">
        <v>805</v>
      </c>
      <c r="M1025" s="8" t="s">
        <v>782</v>
      </c>
      <c r="N1025" s="8" t="s">
        <v>786</v>
      </c>
      <c r="O1025" s="43">
        <v>43766</v>
      </c>
      <c r="P1025" s="8">
        <f t="shared" si="31"/>
        <v>5</v>
      </c>
      <c r="Q1025" s="14"/>
    </row>
    <row r="1026" spans="1:17" hidden="1">
      <c r="A1026" s="6">
        <v>1023</v>
      </c>
      <c r="B1026" s="12" t="str">
        <f t="shared" si="30"/>
        <v>07-0158-9349-8710-2000-0000-0013e3590x8817</v>
      </c>
      <c r="C1026" s="12" t="s">
        <v>3891</v>
      </c>
      <c r="D1026" s="16" t="s">
        <v>3892</v>
      </c>
      <c r="E1026" s="9" t="s">
        <v>3893</v>
      </c>
      <c r="F1026" s="16" t="s">
        <v>550</v>
      </c>
      <c r="G1026" s="10">
        <v>43756</v>
      </c>
      <c r="H1026" s="13">
        <v>89.1</v>
      </c>
      <c r="I1026" s="8" t="s">
        <v>15</v>
      </c>
      <c r="J1026" s="8" t="s">
        <v>13</v>
      </c>
      <c r="K1026" s="8" t="s">
        <v>800</v>
      </c>
      <c r="L1026" s="8" t="s">
        <v>801</v>
      </c>
      <c r="M1026" s="8" t="s">
        <v>782</v>
      </c>
      <c r="N1026" s="8" t="s">
        <v>786</v>
      </c>
      <c r="O1026" s="43">
        <v>43756</v>
      </c>
      <c r="P1026" s="8">
        <f t="shared" si="31"/>
        <v>5</v>
      </c>
      <c r="Q1026" s="14"/>
    </row>
    <row r="1027" spans="1:17" hidden="1">
      <c r="A1027" s="6">
        <v>1024</v>
      </c>
      <c r="B1027" s="12" t="str">
        <f t="shared" si="30"/>
        <v>07-0167-8264-9410-2000-0000-0014g2680s7914</v>
      </c>
      <c r="C1027" s="12" t="s">
        <v>3894</v>
      </c>
      <c r="D1027" s="16" t="s">
        <v>3895</v>
      </c>
      <c r="E1027" s="9" t="s">
        <v>3896</v>
      </c>
      <c r="F1027" s="16" t="s">
        <v>596</v>
      </c>
      <c r="G1027" s="10">
        <v>43740</v>
      </c>
      <c r="H1027" s="13">
        <v>17.324999999999999</v>
      </c>
      <c r="I1027" s="8" t="s">
        <v>15</v>
      </c>
      <c r="J1027" s="8" t="s">
        <v>13</v>
      </c>
      <c r="K1027" s="8" t="s">
        <v>800</v>
      </c>
      <c r="L1027" s="8" t="s">
        <v>801</v>
      </c>
      <c r="M1027" s="8" t="s">
        <v>782</v>
      </c>
      <c r="N1027" s="8" t="s">
        <v>786</v>
      </c>
      <c r="O1027" s="43">
        <v>43740</v>
      </c>
      <c r="P1027" s="8">
        <f t="shared" si="31"/>
        <v>5</v>
      </c>
      <c r="Q1027" s="14"/>
    </row>
    <row r="1028" spans="1:17" hidden="1">
      <c r="A1028" s="6">
        <v>1025</v>
      </c>
      <c r="B1028" s="12" t="str">
        <f t="shared" si="30"/>
        <v>07-0167-8241-4620-2000-0000-0019e2680t7416</v>
      </c>
      <c r="C1028" s="12" t="s">
        <v>3897</v>
      </c>
      <c r="D1028" s="16" t="s">
        <v>3898</v>
      </c>
      <c r="E1028" s="9" t="s">
        <v>3899</v>
      </c>
      <c r="F1028" s="16" t="s">
        <v>597</v>
      </c>
      <c r="G1028" s="10">
        <v>43710</v>
      </c>
      <c r="H1028" s="13">
        <v>70.400000000000006</v>
      </c>
      <c r="I1028" s="8" t="s">
        <v>15</v>
      </c>
      <c r="J1028" s="8" t="s">
        <v>13</v>
      </c>
      <c r="K1028" s="8" t="s">
        <v>800</v>
      </c>
      <c r="L1028" s="8" t="s">
        <v>801</v>
      </c>
      <c r="M1028" s="8" t="s">
        <v>782</v>
      </c>
      <c r="N1028" s="8" t="s">
        <v>786</v>
      </c>
      <c r="O1028" s="43">
        <v>43710</v>
      </c>
      <c r="P1028" s="8">
        <f t="shared" si="31"/>
        <v>5</v>
      </c>
      <c r="Q1028" s="14"/>
    </row>
    <row r="1029" spans="1:17" hidden="1">
      <c r="A1029" s="6">
        <v>1026</v>
      </c>
      <c r="B1029" s="12" t="str">
        <f t="shared" ref="B1029:B1092" si="32">C1029&amp;D1029</f>
        <v>07-0134-1909-7210-2000-0000-0013a9310x4712</v>
      </c>
      <c r="C1029" s="12" t="s">
        <v>3900</v>
      </c>
      <c r="D1029" s="16" t="s">
        <v>3901</v>
      </c>
      <c r="E1029" s="9" t="s">
        <v>3902</v>
      </c>
      <c r="F1029" s="16" t="s">
        <v>598</v>
      </c>
      <c r="G1029" s="10">
        <v>43865</v>
      </c>
      <c r="H1029" s="13">
        <v>63</v>
      </c>
      <c r="I1029" s="8" t="s">
        <v>15</v>
      </c>
      <c r="J1029" s="8" t="s">
        <v>16</v>
      </c>
      <c r="K1029" s="8" t="s">
        <v>800</v>
      </c>
      <c r="L1029" s="8" t="s">
        <v>805</v>
      </c>
      <c r="M1029" s="8" t="s">
        <v>785</v>
      </c>
      <c r="N1029" s="8" t="s">
        <v>786</v>
      </c>
      <c r="O1029" s="43">
        <v>43865</v>
      </c>
      <c r="P1029" s="8">
        <f t="shared" si="31"/>
        <v>5</v>
      </c>
      <c r="Q1029" s="14"/>
    </row>
    <row r="1030" spans="1:17" hidden="1">
      <c r="A1030" s="6">
        <v>1027</v>
      </c>
      <c r="B1030" s="12" t="str">
        <f t="shared" si="32"/>
        <v>07-0146-1041-9310-2000-0000-0010e0410p6913</v>
      </c>
      <c r="C1030" s="12" t="s">
        <v>3903</v>
      </c>
      <c r="D1030" s="16" t="s">
        <v>3904</v>
      </c>
      <c r="E1030" s="9" t="s">
        <v>3905</v>
      </c>
      <c r="F1030" s="16" t="s">
        <v>599</v>
      </c>
      <c r="G1030" s="10">
        <v>43826</v>
      </c>
      <c r="H1030" s="13">
        <v>83.16</v>
      </c>
      <c r="I1030" s="8" t="s">
        <v>15</v>
      </c>
      <c r="J1030" s="8" t="s">
        <v>16</v>
      </c>
      <c r="K1030" s="8" t="s">
        <v>800</v>
      </c>
      <c r="L1030" s="8" t="s">
        <v>805</v>
      </c>
      <c r="M1030" s="8" t="s">
        <v>785</v>
      </c>
      <c r="N1030" s="8" t="s">
        <v>786</v>
      </c>
      <c r="O1030" s="43">
        <v>43826</v>
      </c>
      <c r="P1030" s="8">
        <f t="shared" ref="P1030:P1093" si="33">DATEDIF(O1030,$B$1,"Y")</f>
        <v>5</v>
      </c>
      <c r="Q1030" s="14"/>
    </row>
    <row r="1031" spans="1:17" hidden="1">
      <c r="A1031" s="6">
        <v>1028</v>
      </c>
      <c r="B1031" s="12" t="str">
        <f t="shared" si="32"/>
        <v>07-0134-1396-3610-2000-0000-0017m3310u4316</v>
      </c>
      <c r="C1031" s="12" t="s">
        <v>3906</v>
      </c>
      <c r="D1031" s="16" t="s">
        <v>3907</v>
      </c>
      <c r="E1031" s="9" t="s">
        <v>3908</v>
      </c>
      <c r="F1031" s="16" t="s">
        <v>600</v>
      </c>
      <c r="G1031" s="10">
        <v>43747</v>
      </c>
      <c r="H1031" s="13">
        <v>15.12</v>
      </c>
      <c r="I1031" s="8" t="s">
        <v>15</v>
      </c>
      <c r="J1031" s="8" t="s">
        <v>16</v>
      </c>
      <c r="K1031" s="8" t="s">
        <v>800</v>
      </c>
      <c r="L1031" s="8" t="s">
        <v>805</v>
      </c>
      <c r="M1031" s="8" t="s">
        <v>785</v>
      </c>
      <c r="N1031" s="8" t="s">
        <v>786</v>
      </c>
      <c r="O1031" s="43">
        <v>43747</v>
      </c>
      <c r="P1031" s="8">
        <f t="shared" si="33"/>
        <v>5</v>
      </c>
      <c r="Q1031" s="14"/>
    </row>
    <row r="1032" spans="1:17" hidden="1">
      <c r="A1032" s="6">
        <v>1029</v>
      </c>
      <c r="B1032" s="12" t="str">
        <f t="shared" si="32"/>
        <v/>
      </c>
      <c r="C1032" s="12"/>
      <c r="D1032" s="16"/>
      <c r="E1032" s="9" t="s">
        <v>3909</v>
      </c>
      <c r="F1032" s="16" t="s">
        <v>601</v>
      </c>
      <c r="G1032" s="10">
        <v>43766</v>
      </c>
      <c r="H1032" s="13">
        <v>7.56</v>
      </c>
      <c r="I1032" s="8" t="s">
        <v>15</v>
      </c>
      <c r="J1032" s="8" t="s">
        <v>13</v>
      </c>
      <c r="K1032" s="8">
        <v>0</v>
      </c>
      <c r="L1032" s="8" t="s">
        <v>806</v>
      </c>
      <c r="M1032" s="8" t="s">
        <v>782</v>
      </c>
      <c r="N1032" s="8" t="s">
        <v>786</v>
      </c>
      <c r="O1032" s="43">
        <v>43766</v>
      </c>
      <c r="P1032" s="8">
        <f t="shared" si="33"/>
        <v>5</v>
      </c>
      <c r="Q1032" s="14"/>
    </row>
    <row r="1033" spans="1:17" hidden="1">
      <c r="A1033" s="6">
        <v>1030</v>
      </c>
      <c r="B1033" s="12" t="str">
        <f t="shared" si="32"/>
        <v>07-0111-1287-3210-2000-0000-0020k2110v1312</v>
      </c>
      <c r="C1033" s="12" t="s">
        <v>3910</v>
      </c>
      <c r="D1033" s="16" t="s">
        <v>3911</v>
      </c>
      <c r="E1033" s="9" t="s">
        <v>3912</v>
      </c>
      <c r="F1033" s="16" t="s">
        <v>3913</v>
      </c>
      <c r="G1033" s="10">
        <v>43892</v>
      </c>
      <c r="H1033" s="13">
        <v>90.09</v>
      </c>
      <c r="I1033" s="8" t="s">
        <v>15</v>
      </c>
      <c r="J1033" s="8" t="s">
        <v>32</v>
      </c>
      <c r="K1033" s="8" t="s">
        <v>800</v>
      </c>
      <c r="L1033" s="8" t="s">
        <v>805</v>
      </c>
      <c r="M1033" s="8" t="s">
        <v>789</v>
      </c>
      <c r="N1033" s="8" t="s">
        <v>786</v>
      </c>
      <c r="O1033" s="43">
        <v>43892</v>
      </c>
      <c r="P1033" s="8">
        <f t="shared" si="33"/>
        <v>5</v>
      </c>
      <c r="Q1033" s="14"/>
    </row>
    <row r="1034" spans="1:17" hidden="1">
      <c r="A1034" s="6">
        <v>1031</v>
      </c>
      <c r="B1034" s="12" t="str">
        <f t="shared" si="32"/>
        <v>07-0158-9458-5310-2000-0000-0011f4590w8513</v>
      </c>
      <c r="C1034" s="12" t="s">
        <v>3914</v>
      </c>
      <c r="D1034" s="16" t="s">
        <v>3915</v>
      </c>
      <c r="E1034" s="9" t="s">
        <v>3916</v>
      </c>
      <c r="F1034" s="16" t="s">
        <v>493</v>
      </c>
      <c r="G1034" s="10">
        <v>43969</v>
      </c>
      <c r="H1034" s="13">
        <v>52.92</v>
      </c>
      <c r="I1034" s="8" t="s">
        <v>15</v>
      </c>
      <c r="J1034" s="8" t="s">
        <v>13</v>
      </c>
      <c r="K1034" s="8" t="s">
        <v>800</v>
      </c>
      <c r="L1034" s="8" t="s">
        <v>805</v>
      </c>
      <c r="M1034" s="8" t="s">
        <v>782</v>
      </c>
      <c r="N1034" s="8" t="s">
        <v>786</v>
      </c>
      <c r="O1034" s="43">
        <v>43969</v>
      </c>
      <c r="P1034" s="8">
        <f t="shared" si="33"/>
        <v>5</v>
      </c>
      <c r="Q1034" s="14"/>
    </row>
    <row r="1035" spans="1:17" hidden="1">
      <c r="A1035" s="6">
        <v>1032</v>
      </c>
      <c r="B1035" s="12" t="str">
        <f t="shared" si="32"/>
        <v>07-0158-9461-5110-2000-0000-0019g4590p8511</v>
      </c>
      <c r="C1035" s="12" t="s">
        <v>3917</v>
      </c>
      <c r="D1035" s="16" t="s">
        <v>3918</v>
      </c>
      <c r="E1035" s="9" t="s">
        <v>3919</v>
      </c>
      <c r="F1035" s="16" t="s">
        <v>588</v>
      </c>
      <c r="G1035" s="10">
        <v>44085</v>
      </c>
      <c r="H1035" s="13">
        <v>90.72</v>
      </c>
      <c r="I1035" s="8" t="s">
        <v>15</v>
      </c>
      <c r="J1035" s="8" t="s">
        <v>13</v>
      </c>
      <c r="K1035" s="8" t="s">
        <v>800</v>
      </c>
      <c r="L1035" s="8" t="s">
        <v>805</v>
      </c>
      <c r="M1035" s="8" t="s">
        <v>782</v>
      </c>
      <c r="N1035" s="8" t="s">
        <v>786</v>
      </c>
      <c r="O1035" s="43">
        <v>44085</v>
      </c>
      <c r="P1035" s="8">
        <f t="shared" si="33"/>
        <v>4</v>
      </c>
      <c r="Q1035" s="14"/>
    </row>
    <row r="1036" spans="1:17" hidden="1">
      <c r="A1036" s="6">
        <v>1033</v>
      </c>
      <c r="B1036" s="12" t="str">
        <f t="shared" si="32"/>
        <v>07-0156-2530-8510-2000-0000-0016d5520n6815</v>
      </c>
      <c r="C1036" s="12" t="s">
        <v>3920</v>
      </c>
      <c r="D1036" s="16" t="s">
        <v>3921</v>
      </c>
      <c r="E1036" s="9" t="s">
        <v>3922</v>
      </c>
      <c r="F1036" s="16" t="s">
        <v>602</v>
      </c>
      <c r="G1036" s="10">
        <v>43896</v>
      </c>
      <c r="H1036" s="13">
        <v>90.72</v>
      </c>
      <c r="I1036" s="8" t="s">
        <v>15</v>
      </c>
      <c r="J1036" s="8" t="s">
        <v>13</v>
      </c>
      <c r="K1036" s="8" t="s">
        <v>800</v>
      </c>
      <c r="L1036" s="8" t="s">
        <v>805</v>
      </c>
      <c r="M1036" s="8" t="s">
        <v>782</v>
      </c>
      <c r="N1036" s="8" t="s">
        <v>786</v>
      </c>
      <c r="O1036" s="43">
        <v>43896</v>
      </c>
      <c r="P1036" s="8">
        <f t="shared" si="33"/>
        <v>5</v>
      </c>
      <c r="Q1036" s="14"/>
    </row>
    <row r="1037" spans="1:17" hidden="1">
      <c r="A1037" s="6">
        <v>1034</v>
      </c>
      <c r="B1037" s="12" t="str">
        <f t="shared" si="32"/>
        <v>07-0146-0818-7810-2000-0000-0012b8400w6718</v>
      </c>
      <c r="C1037" s="12" t="s">
        <v>3923</v>
      </c>
      <c r="D1037" s="16" t="s">
        <v>3924</v>
      </c>
      <c r="E1037" s="9" t="s">
        <v>3925</v>
      </c>
      <c r="F1037" s="16" t="s">
        <v>603</v>
      </c>
      <c r="G1037" s="10">
        <v>43707</v>
      </c>
      <c r="H1037" s="13">
        <v>89.1</v>
      </c>
      <c r="I1037" s="8" t="s">
        <v>15</v>
      </c>
      <c r="J1037" s="8" t="s">
        <v>16</v>
      </c>
      <c r="K1037" s="8" t="s">
        <v>780</v>
      </c>
      <c r="L1037" s="8" t="s">
        <v>801</v>
      </c>
      <c r="M1037" s="8" t="s">
        <v>785</v>
      </c>
      <c r="N1037" s="8" t="s">
        <v>786</v>
      </c>
      <c r="O1037" s="43">
        <v>43707</v>
      </c>
      <c r="P1037" s="8">
        <f t="shared" si="33"/>
        <v>6</v>
      </c>
      <c r="Q1037" s="14"/>
    </row>
    <row r="1038" spans="1:17" hidden="1">
      <c r="A1038" s="6">
        <v>1035</v>
      </c>
      <c r="B1038" s="12" t="str">
        <f t="shared" si="32"/>
        <v>07-0156-2529-8110-2000-0000-0018c5520x6811</v>
      </c>
      <c r="C1038" s="12" t="s">
        <v>3926</v>
      </c>
      <c r="D1038" s="16" t="s">
        <v>3927</v>
      </c>
      <c r="E1038" s="9" t="s">
        <v>3928</v>
      </c>
      <c r="F1038" s="16" t="s">
        <v>604</v>
      </c>
      <c r="G1038" s="10">
        <v>43932</v>
      </c>
      <c r="H1038" s="13">
        <v>74.97</v>
      </c>
      <c r="I1038" s="8" t="s">
        <v>15</v>
      </c>
      <c r="J1038" s="8" t="s">
        <v>13</v>
      </c>
      <c r="K1038" s="8" t="s">
        <v>800</v>
      </c>
      <c r="L1038" s="8" t="s">
        <v>805</v>
      </c>
      <c r="M1038" s="8" t="s">
        <v>782</v>
      </c>
      <c r="N1038" s="8" t="s">
        <v>786</v>
      </c>
      <c r="O1038" s="43">
        <v>43932</v>
      </c>
      <c r="P1038" s="8">
        <f t="shared" si="33"/>
        <v>5</v>
      </c>
      <c r="Q1038" s="14"/>
    </row>
    <row r="1039" spans="1:17" hidden="1">
      <c r="A1039" s="6">
        <v>1036</v>
      </c>
      <c r="B1039" s="12" t="str">
        <f t="shared" si="32"/>
        <v>07-0134-1936-3810-2000-0000-0011d9310u4318</v>
      </c>
      <c r="C1039" s="12" t="s">
        <v>3929</v>
      </c>
      <c r="D1039" s="16" t="s">
        <v>3930</v>
      </c>
      <c r="E1039" s="9" t="s">
        <v>3931</v>
      </c>
      <c r="F1039" s="16" t="s">
        <v>605</v>
      </c>
      <c r="G1039" s="10">
        <v>43893</v>
      </c>
      <c r="H1039" s="13">
        <v>40.32</v>
      </c>
      <c r="I1039" s="8" t="s">
        <v>15</v>
      </c>
      <c r="J1039" s="8" t="s">
        <v>16</v>
      </c>
      <c r="K1039" s="8" t="s">
        <v>800</v>
      </c>
      <c r="L1039" s="8" t="s">
        <v>805</v>
      </c>
      <c r="M1039" s="8" t="s">
        <v>785</v>
      </c>
      <c r="N1039" s="8" t="s">
        <v>786</v>
      </c>
      <c r="O1039" s="43">
        <v>43893</v>
      </c>
      <c r="P1039" s="8">
        <f t="shared" si="33"/>
        <v>5</v>
      </c>
      <c r="Q1039" s="14"/>
    </row>
    <row r="1040" spans="1:17" hidden="1">
      <c r="A1040" s="6">
        <v>1037</v>
      </c>
      <c r="B1040" s="12" t="str">
        <f t="shared" si="32"/>
        <v>07-0158-9352-2410-2000-0000-0012f3590q8214</v>
      </c>
      <c r="C1040" s="12" t="s">
        <v>3932</v>
      </c>
      <c r="D1040" s="16" t="s">
        <v>3933</v>
      </c>
      <c r="E1040" s="9" t="s">
        <v>3934</v>
      </c>
      <c r="F1040" s="16" t="s">
        <v>606</v>
      </c>
      <c r="G1040" s="10">
        <v>43894</v>
      </c>
      <c r="H1040" s="13">
        <v>64.900000000000006</v>
      </c>
      <c r="I1040" s="8" t="s">
        <v>15</v>
      </c>
      <c r="J1040" s="8" t="s">
        <v>13</v>
      </c>
      <c r="K1040" s="8" t="s">
        <v>800</v>
      </c>
      <c r="L1040" s="8" t="s">
        <v>801</v>
      </c>
      <c r="M1040" s="8" t="s">
        <v>782</v>
      </c>
      <c r="N1040" s="8" t="s">
        <v>786</v>
      </c>
      <c r="O1040" s="43">
        <v>43894</v>
      </c>
      <c r="P1040" s="8">
        <f t="shared" si="33"/>
        <v>5</v>
      </c>
      <c r="Q1040" s="14"/>
    </row>
    <row r="1041" spans="1:17" hidden="1">
      <c r="A1041" s="6">
        <v>1038</v>
      </c>
      <c r="B1041" s="12" t="str">
        <f t="shared" si="32"/>
        <v>07-0134-1933-6310-2000-0000-0012d9310r4613</v>
      </c>
      <c r="C1041" s="12" t="s">
        <v>3935</v>
      </c>
      <c r="D1041" s="16" t="s">
        <v>3936</v>
      </c>
      <c r="E1041" s="9" t="s">
        <v>3937</v>
      </c>
      <c r="F1041" s="16" t="s">
        <v>598</v>
      </c>
      <c r="G1041" s="10">
        <v>43796</v>
      </c>
      <c r="H1041" s="13">
        <v>18.585000000000001</v>
      </c>
      <c r="I1041" s="8" t="s">
        <v>15</v>
      </c>
      <c r="J1041" s="8" t="s">
        <v>16</v>
      </c>
      <c r="K1041" s="8" t="s">
        <v>800</v>
      </c>
      <c r="L1041" s="8" t="s">
        <v>805</v>
      </c>
      <c r="M1041" s="8" t="s">
        <v>785</v>
      </c>
      <c r="N1041" s="8" t="s">
        <v>786</v>
      </c>
      <c r="O1041" s="43">
        <v>43796</v>
      </c>
      <c r="P1041" s="8">
        <f t="shared" si="33"/>
        <v>5</v>
      </c>
      <c r="Q1041" s="14"/>
    </row>
    <row r="1042" spans="1:17" hidden="1">
      <c r="A1042" s="6">
        <v>1039</v>
      </c>
      <c r="B1042" s="12" t="str">
        <f t="shared" si="32"/>
        <v>07-0134-1933-5810-2000-0000-0016d9310r4518</v>
      </c>
      <c r="C1042" s="12" t="s">
        <v>3938</v>
      </c>
      <c r="D1042" s="16" t="s">
        <v>3939</v>
      </c>
      <c r="E1042" s="9" t="s">
        <v>3940</v>
      </c>
      <c r="F1042" s="16" t="s">
        <v>598</v>
      </c>
      <c r="G1042" s="10">
        <v>43796</v>
      </c>
      <c r="H1042" s="13">
        <v>25.83</v>
      </c>
      <c r="I1042" s="8" t="s">
        <v>15</v>
      </c>
      <c r="J1042" s="8" t="s">
        <v>16</v>
      </c>
      <c r="K1042" s="8" t="s">
        <v>800</v>
      </c>
      <c r="L1042" s="8" t="s">
        <v>805</v>
      </c>
      <c r="M1042" s="8" t="s">
        <v>785</v>
      </c>
      <c r="N1042" s="8" t="s">
        <v>786</v>
      </c>
      <c r="O1042" s="43">
        <v>43796</v>
      </c>
      <c r="P1042" s="8">
        <f t="shared" si="33"/>
        <v>5</v>
      </c>
      <c r="Q1042" s="14"/>
    </row>
    <row r="1043" spans="1:17" hidden="1">
      <c r="A1043" s="6">
        <v>1040</v>
      </c>
      <c r="B1043" s="12" t="str">
        <f t="shared" si="32"/>
        <v>07-0158-9451-3210-2000-0000-0013f4590p8312</v>
      </c>
      <c r="C1043" s="12" t="s">
        <v>3941</v>
      </c>
      <c r="D1043" s="16" t="s">
        <v>3942</v>
      </c>
      <c r="E1043" s="9" t="s">
        <v>3943</v>
      </c>
      <c r="F1043" s="16" t="s">
        <v>3944</v>
      </c>
      <c r="G1043" s="10">
        <v>43886</v>
      </c>
      <c r="H1043" s="13">
        <v>90.72</v>
      </c>
      <c r="I1043" s="8" t="s">
        <v>15</v>
      </c>
      <c r="J1043" s="8" t="s">
        <v>13</v>
      </c>
      <c r="K1043" s="8" t="s">
        <v>800</v>
      </c>
      <c r="L1043" s="8" t="s">
        <v>805</v>
      </c>
      <c r="M1043" s="8" t="s">
        <v>782</v>
      </c>
      <c r="N1043" s="8" t="s">
        <v>786</v>
      </c>
      <c r="O1043" s="43">
        <v>43886</v>
      </c>
      <c r="P1043" s="8">
        <f t="shared" si="33"/>
        <v>5</v>
      </c>
      <c r="Q1043" s="14"/>
    </row>
    <row r="1044" spans="1:17" hidden="1">
      <c r="A1044" s="6">
        <v>1041</v>
      </c>
      <c r="B1044" s="12" t="str">
        <f t="shared" si="32"/>
        <v>07-0158-9352-9910-2000-0000-0014f3590q8919</v>
      </c>
      <c r="C1044" s="12" t="s">
        <v>3945</v>
      </c>
      <c r="D1044" s="16" t="s">
        <v>3946</v>
      </c>
      <c r="E1044" s="9" t="s">
        <v>3947</v>
      </c>
      <c r="F1044" s="16" t="s">
        <v>434</v>
      </c>
      <c r="G1044" s="10">
        <v>43798</v>
      </c>
      <c r="H1044" s="13">
        <v>59.4</v>
      </c>
      <c r="I1044" s="8" t="s">
        <v>15</v>
      </c>
      <c r="J1044" s="8" t="s">
        <v>13</v>
      </c>
      <c r="K1044" s="8" t="s">
        <v>800</v>
      </c>
      <c r="L1044" s="8" t="s">
        <v>801</v>
      </c>
      <c r="M1044" s="8" t="s">
        <v>782</v>
      </c>
      <c r="N1044" s="8" t="s">
        <v>786</v>
      </c>
      <c r="O1044" s="43">
        <v>43798</v>
      </c>
      <c r="P1044" s="8">
        <f t="shared" si="33"/>
        <v>5</v>
      </c>
      <c r="Q1044" s="14"/>
    </row>
    <row r="1045" spans="1:17" hidden="1">
      <c r="A1045" s="6">
        <v>1042</v>
      </c>
      <c r="B1045" s="12" t="str">
        <f t="shared" si="32"/>
        <v>07-0271-1285-8310-2000-0000-0012k2710t1823</v>
      </c>
      <c r="C1045" s="12" t="s">
        <v>3948</v>
      </c>
      <c r="D1045" s="16" t="s">
        <v>3949</v>
      </c>
      <c r="E1045" s="9" t="s">
        <v>3950</v>
      </c>
      <c r="F1045" s="16" t="s">
        <v>607</v>
      </c>
      <c r="G1045" s="10">
        <v>43997</v>
      </c>
      <c r="H1045" s="13">
        <v>34.65</v>
      </c>
      <c r="I1045" s="8" t="s">
        <v>15</v>
      </c>
      <c r="J1045" s="8" t="s">
        <v>75</v>
      </c>
      <c r="K1045" s="8" t="s">
        <v>800</v>
      </c>
      <c r="L1045" s="8" t="s">
        <v>805</v>
      </c>
      <c r="M1045" s="8" t="s">
        <v>792</v>
      </c>
      <c r="N1045" s="8" t="s">
        <v>786</v>
      </c>
      <c r="O1045" s="43">
        <v>43997</v>
      </c>
      <c r="P1045" s="8">
        <f t="shared" si="33"/>
        <v>5</v>
      </c>
      <c r="Q1045" s="14"/>
    </row>
    <row r="1046" spans="1:17" hidden="1">
      <c r="A1046" s="6">
        <v>1043</v>
      </c>
      <c r="B1046" s="12" t="str">
        <f t="shared" si="32"/>
        <v>07-0167-8209-0910-2000-0000-0013a2680x7019</v>
      </c>
      <c r="C1046" s="12" t="s">
        <v>3951</v>
      </c>
      <c r="D1046" s="16" t="s">
        <v>3952</v>
      </c>
      <c r="E1046" s="9" t="s">
        <v>3953</v>
      </c>
      <c r="F1046" s="16" t="s">
        <v>537</v>
      </c>
      <c r="G1046" s="10">
        <v>43901</v>
      </c>
      <c r="H1046" s="13">
        <v>79.2</v>
      </c>
      <c r="I1046" s="8" t="s">
        <v>15</v>
      </c>
      <c r="J1046" s="8" t="s">
        <v>13</v>
      </c>
      <c r="K1046" s="8" t="s">
        <v>780</v>
      </c>
      <c r="L1046" s="8" t="s">
        <v>801</v>
      </c>
      <c r="M1046" s="8" t="s">
        <v>782</v>
      </c>
      <c r="N1046" s="8" t="s">
        <v>786</v>
      </c>
      <c r="O1046" s="43">
        <v>43901</v>
      </c>
      <c r="P1046" s="8">
        <f t="shared" si="33"/>
        <v>5</v>
      </c>
      <c r="Q1046" s="14"/>
    </row>
    <row r="1047" spans="1:17" hidden="1">
      <c r="A1047" s="6">
        <v>1044</v>
      </c>
      <c r="B1047" s="12" t="str">
        <f t="shared" si="32"/>
        <v>07-0167-8209-4710-2000-0000-0011a2680x7417</v>
      </c>
      <c r="C1047" s="12" t="s">
        <v>3954</v>
      </c>
      <c r="D1047" s="16" t="s">
        <v>3955</v>
      </c>
      <c r="E1047" s="9" t="s">
        <v>3956</v>
      </c>
      <c r="F1047" s="16" t="s">
        <v>537</v>
      </c>
      <c r="G1047" s="10">
        <v>43901</v>
      </c>
      <c r="H1047" s="13">
        <v>46.2</v>
      </c>
      <c r="I1047" s="8" t="s">
        <v>15</v>
      </c>
      <c r="J1047" s="8" t="s">
        <v>13</v>
      </c>
      <c r="K1047" s="8" t="s">
        <v>780</v>
      </c>
      <c r="L1047" s="8" t="s">
        <v>801</v>
      </c>
      <c r="M1047" s="8" t="s">
        <v>782</v>
      </c>
      <c r="N1047" s="8" t="s">
        <v>786</v>
      </c>
      <c r="O1047" s="43">
        <v>43901</v>
      </c>
      <c r="P1047" s="8">
        <f t="shared" si="33"/>
        <v>5</v>
      </c>
      <c r="Q1047" s="14"/>
    </row>
    <row r="1048" spans="1:17" hidden="1">
      <c r="A1048" s="6">
        <v>1045</v>
      </c>
      <c r="B1048" s="12" t="str">
        <f t="shared" si="32"/>
        <v>07-0178-8995-9510-2000-0000-0012m9780t8915</v>
      </c>
      <c r="C1048" s="12" t="s">
        <v>3957</v>
      </c>
      <c r="D1048" s="16" t="s">
        <v>3958</v>
      </c>
      <c r="E1048" s="9" t="s">
        <v>3959</v>
      </c>
      <c r="F1048" s="16" t="s">
        <v>568</v>
      </c>
      <c r="G1048" s="10">
        <v>43855</v>
      </c>
      <c r="H1048" s="13">
        <v>11.97</v>
      </c>
      <c r="I1048" s="8" t="s">
        <v>15</v>
      </c>
      <c r="J1048" s="8" t="s">
        <v>75</v>
      </c>
      <c r="K1048" s="8" t="s">
        <v>800</v>
      </c>
      <c r="L1048" s="8" t="s">
        <v>805</v>
      </c>
      <c r="M1048" s="8" t="s">
        <v>792</v>
      </c>
      <c r="N1048" s="8" t="s">
        <v>786</v>
      </c>
      <c r="O1048" s="43">
        <v>43855</v>
      </c>
      <c r="P1048" s="8">
        <f t="shared" si="33"/>
        <v>5</v>
      </c>
      <c r="Q1048" s="14"/>
    </row>
    <row r="1049" spans="1:17" hidden="1">
      <c r="A1049" s="6">
        <v>1046</v>
      </c>
      <c r="B1049" s="12" t="str">
        <f t="shared" si="32"/>
        <v>07-0146-0828-8410-2000-0000-0018c8400w6814</v>
      </c>
      <c r="C1049" s="12" t="s">
        <v>3960</v>
      </c>
      <c r="D1049" s="16" t="s">
        <v>3961</v>
      </c>
      <c r="E1049" s="9" t="s">
        <v>3962</v>
      </c>
      <c r="F1049" s="16" t="s">
        <v>608</v>
      </c>
      <c r="G1049" s="10">
        <v>43981</v>
      </c>
      <c r="H1049" s="13">
        <v>74.8</v>
      </c>
      <c r="I1049" s="8" t="s">
        <v>15</v>
      </c>
      <c r="J1049" s="8" t="s">
        <v>16</v>
      </c>
      <c r="K1049" s="8" t="s">
        <v>780</v>
      </c>
      <c r="L1049" s="8" t="s">
        <v>801</v>
      </c>
      <c r="M1049" s="8" t="s">
        <v>785</v>
      </c>
      <c r="N1049" s="8" t="s">
        <v>786</v>
      </c>
      <c r="O1049" s="43">
        <v>43981</v>
      </c>
      <c r="P1049" s="8">
        <f t="shared" si="33"/>
        <v>5</v>
      </c>
      <c r="Q1049" s="14"/>
    </row>
    <row r="1050" spans="1:17" hidden="1">
      <c r="A1050" s="6">
        <v>1047</v>
      </c>
      <c r="B1050" s="12" t="str">
        <f t="shared" si="32"/>
        <v>07-0167-8265-2310-2000-0000-0013g2680t7213</v>
      </c>
      <c r="C1050" s="12" t="s">
        <v>3963</v>
      </c>
      <c r="D1050" s="16" t="s">
        <v>3964</v>
      </c>
      <c r="E1050" s="9" t="s">
        <v>3965</v>
      </c>
      <c r="F1050" s="16" t="s">
        <v>438</v>
      </c>
      <c r="G1050" s="10">
        <v>43824</v>
      </c>
      <c r="H1050" s="13">
        <v>81.400000000000006</v>
      </c>
      <c r="I1050" s="8" t="s">
        <v>15</v>
      </c>
      <c r="J1050" s="8" t="s">
        <v>13</v>
      </c>
      <c r="K1050" s="8" t="s">
        <v>800</v>
      </c>
      <c r="L1050" s="8" t="s">
        <v>801</v>
      </c>
      <c r="M1050" s="8" t="s">
        <v>782</v>
      </c>
      <c r="N1050" s="8" t="s">
        <v>786</v>
      </c>
      <c r="O1050" s="43">
        <v>43824</v>
      </c>
      <c r="P1050" s="8">
        <f t="shared" si="33"/>
        <v>5</v>
      </c>
      <c r="Q1050" s="14"/>
    </row>
    <row r="1051" spans="1:17" hidden="1">
      <c r="A1051" s="6">
        <v>1048</v>
      </c>
      <c r="B1051" s="12" t="str">
        <f t="shared" si="32"/>
        <v>07-0167-8225-4010-2000-0000-0018c2680t7410</v>
      </c>
      <c r="C1051" s="12" t="s">
        <v>3966</v>
      </c>
      <c r="D1051" s="16" t="s">
        <v>3967</v>
      </c>
      <c r="E1051" s="9" t="s">
        <v>3968</v>
      </c>
      <c r="F1051" s="16" t="s">
        <v>81</v>
      </c>
      <c r="G1051" s="10">
        <v>43853</v>
      </c>
      <c r="H1051" s="13">
        <v>70.400000000000006</v>
      </c>
      <c r="I1051" s="8" t="s">
        <v>15</v>
      </c>
      <c r="J1051" s="8" t="s">
        <v>13</v>
      </c>
      <c r="K1051" s="8" t="s">
        <v>800</v>
      </c>
      <c r="L1051" s="8" t="s">
        <v>801</v>
      </c>
      <c r="M1051" s="8" t="s">
        <v>782</v>
      </c>
      <c r="N1051" s="8" t="s">
        <v>786</v>
      </c>
      <c r="O1051" s="43">
        <v>43853</v>
      </c>
      <c r="P1051" s="8">
        <f t="shared" si="33"/>
        <v>5</v>
      </c>
      <c r="Q1051" s="14"/>
    </row>
    <row r="1052" spans="1:17" hidden="1">
      <c r="A1052" s="6">
        <v>1049</v>
      </c>
      <c r="B1052" s="12" t="str">
        <f t="shared" si="32"/>
        <v>07-0158-9352-1810-2000-0000-0013f3590q8118</v>
      </c>
      <c r="C1052" s="12" t="s">
        <v>3969</v>
      </c>
      <c r="D1052" s="16" t="s">
        <v>3970</v>
      </c>
      <c r="E1052" s="9" t="s">
        <v>3971</v>
      </c>
      <c r="F1052" s="16" t="s">
        <v>576</v>
      </c>
      <c r="G1052" s="10">
        <v>43948</v>
      </c>
      <c r="H1052" s="13">
        <v>63.8</v>
      </c>
      <c r="I1052" s="8" t="s">
        <v>15</v>
      </c>
      <c r="J1052" s="8" t="s">
        <v>13</v>
      </c>
      <c r="K1052" s="8" t="s">
        <v>800</v>
      </c>
      <c r="L1052" s="8" t="s">
        <v>801</v>
      </c>
      <c r="M1052" s="8" t="s">
        <v>782</v>
      </c>
      <c r="N1052" s="8" t="s">
        <v>786</v>
      </c>
      <c r="O1052" s="43">
        <v>43948</v>
      </c>
      <c r="P1052" s="8">
        <f t="shared" si="33"/>
        <v>5</v>
      </c>
      <c r="Q1052" s="14"/>
    </row>
    <row r="1053" spans="1:17" hidden="1">
      <c r="A1053" s="6">
        <v>1050</v>
      </c>
      <c r="B1053" s="12" t="str">
        <f t="shared" si="32"/>
        <v>07-0167-8228-9210-2000-0000-0016c2680w7912</v>
      </c>
      <c r="C1053" s="12" t="s">
        <v>3972</v>
      </c>
      <c r="D1053" s="16" t="s">
        <v>3973</v>
      </c>
      <c r="E1053" s="9" t="s">
        <v>3974</v>
      </c>
      <c r="F1053" s="16" t="s">
        <v>573</v>
      </c>
      <c r="G1053" s="10">
        <v>43893</v>
      </c>
      <c r="H1053" s="13">
        <v>74.8</v>
      </c>
      <c r="I1053" s="8" t="s">
        <v>15</v>
      </c>
      <c r="J1053" s="8" t="s">
        <v>13</v>
      </c>
      <c r="K1053" s="8" t="s">
        <v>800</v>
      </c>
      <c r="L1053" s="8" t="s">
        <v>801</v>
      </c>
      <c r="M1053" s="8" t="s">
        <v>782</v>
      </c>
      <c r="N1053" s="8" t="s">
        <v>786</v>
      </c>
      <c r="O1053" s="43">
        <v>43893</v>
      </c>
      <c r="P1053" s="8">
        <f t="shared" si="33"/>
        <v>5</v>
      </c>
      <c r="Q1053" s="14"/>
    </row>
    <row r="1054" spans="1:17" hidden="1">
      <c r="A1054" s="6">
        <v>1051</v>
      </c>
      <c r="B1054" s="12" t="str">
        <f t="shared" si="32"/>
        <v/>
      </c>
      <c r="C1054" s="12"/>
      <c r="D1054" s="16"/>
      <c r="E1054" s="9" t="s">
        <v>3975</v>
      </c>
      <c r="F1054" s="16" t="s">
        <v>609</v>
      </c>
      <c r="G1054" s="10">
        <v>43884</v>
      </c>
      <c r="H1054" s="13">
        <v>9.4499999999999993</v>
      </c>
      <c r="I1054" s="8" t="s">
        <v>15</v>
      </c>
      <c r="J1054" s="8" t="s">
        <v>13</v>
      </c>
      <c r="K1054" s="8">
        <v>0</v>
      </c>
      <c r="L1054" s="8" t="s">
        <v>806</v>
      </c>
      <c r="M1054" s="8" t="s">
        <v>782</v>
      </c>
      <c r="N1054" s="8" t="s">
        <v>786</v>
      </c>
      <c r="O1054" s="43">
        <v>43884</v>
      </c>
      <c r="P1054" s="8">
        <f t="shared" si="33"/>
        <v>5</v>
      </c>
      <c r="Q1054" s="14"/>
    </row>
    <row r="1055" spans="1:17" hidden="1">
      <c r="A1055" s="6">
        <v>1052</v>
      </c>
      <c r="B1055" s="12" t="str">
        <f t="shared" si="32"/>
        <v>07-0162-3282-4310-2000-0000-0012k2630q2413</v>
      </c>
      <c r="C1055" s="12" t="s">
        <v>3976</v>
      </c>
      <c r="D1055" s="16" t="s">
        <v>3977</v>
      </c>
      <c r="E1055" s="9" t="s">
        <v>3978</v>
      </c>
      <c r="F1055" s="16" t="s">
        <v>27</v>
      </c>
      <c r="G1055" s="10">
        <v>43894</v>
      </c>
      <c r="H1055" s="13">
        <v>64.260000000000005</v>
      </c>
      <c r="I1055" s="8" t="s">
        <v>15</v>
      </c>
      <c r="J1055" s="8" t="s">
        <v>13</v>
      </c>
      <c r="K1055" s="8" t="s">
        <v>800</v>
      </c>
      <c r="L1055" s="8" t="s">
        <v>805</v>
      </c>
      <c r="M1055" s="8" t="s">
        <v>782</v>
      </c>
      <c r="N1055" s="8" t="s">
        <v>786</v>
      </c>
      <c r="O1055" s="43">
        <v>43894</v>
      </c>
      <c r="P1055" s="8">
        <f t="shared" si="33"/>
        <v>5</v>
      </c>
      <c r="Q1055" s="14"/>
    </row>
    <row r="1056" spans="1:17" hidden="1">
      <c r="A1056" s="6">
        <v>1053</v>
      </c>
      <c r="B1056" s="12" t="str">
        <f t="shared" si="32"/>
        <v>07-0167-8455-5910-2000-0000-0017f4680t7519</v>
      </c>
      <c r="C1056" s="12" t="s">
        <v>3979</v>
      </c>
      <c r="D1056" s="16" t="s">
        <v>3980</v>
      </c>
      <c r="E1056" s="9" t="s">
        <v>3981</v>
      </c>
      <c r="F1056" s="16" t="s">
        <v>162</v>
      </c>
      <c r="G1056" s="10">
        <v>43951</v>
      </c>
      <c r="H1056" s="13">
        <v>70.56</v>
      </c>
      <c r="I1056" s="8" t="s">
        <v>15</v>
      </c>
      <c r="J1056" s="8" t="s">
        <v>13</v>
      </c>
      <c r="K1056" s="8" t="s">
        <v>800</v>
      </c>
      <c r="L1056" s="8" t="s">
        <v>805</v>
      </c>
      <c r="M1056" s="8" t="s">
        <v>782</v>
      </c>
      <c r="N1056" s="8" t="s">
        <v>786</v>
      </c>
      <c r="O1056" s="43">
        <v>43951</v>
      </c>
      <c r="P1056" s="8">
        <f t="shared" si="33"/>
        <v>5</v>
      </c>
      <c r="Q1056" s="14"/>
    </row>
    <row r="1057" spans="1:17" hidden="1">
      <c r="A1057" s="6">
        <v>1054</v>
      </c>
      <c r="B1057" s="12" t="str">
        <f t="shared" si="32"/>
        <v>07-0158-9347-6510-2000-0000-0017e3590v8615</v>
      </c>
      <c r="C1057" s="12" t="s">
        <v>3982</v>
      </c>
      <c r="D1057" s="16" t="s">
        <v>3983</v>
      </c>
      <c r="E1057" s="9" t="s">
        <v>3984</v>
      </c>
      <c r="F1057" s="16" t="s">
        <v>3985</v>
      </c>
      <c r="G1057" s="10">
        <v>43768</v>
      </c>
      <c r="H1057" s="13">
        <v>88</v>
      </c>
      <c r="I1057" s="8" t="s">
        <v>15</v>
      </c>
      <c r="J1057" s="8" t="s">
        <v>13</v>
      </c>
      <c r="K1057" s="8" t="s">
        <v>800</v>
      </c>
      <c r="L1057" s="8" t="s">
        <v>801</v>
      </c>
      <c r="M1057" s="8" t="s">
        <v>782</v>
      </c>
      <c r="N1057" s="8" t="s">
        <v>786</v>
      </c>
      <c r="O1057" s="43">
        <v>43768</v>
      </c>
      <c r="P1057" s="8">
        <f t="shared" si="33"/>
        <v>5</v>
      </c>
      <c r="Q1057" s="14"/>
    </row>
    <row r="1058" spans="1:17" hidden="1">
      <c r="A1058" s="6">
        <v>1055</v>
      </c>
      <c r="B1058" s="12" t="str">
        <f t="shared" si="32"/>
        <v>07-0158-9341-0010-2000-0000-0012e3590p8010</v>
      </c>
      <c r="C1058" s="12" t="s">
        <v>3986</v>
      </c>
      <c r="D1058" s="16" t="s">
        <v>3987</v>
      </c>
      <c r="E1058" s="9" t="s">
        <v>3988</v>
      </c>
      <c r="F1058" s="16" t="s">
        <v>610</v>
      </c>
      <c r="G1058" s="10">
        <v>43703</v>
      </c>
      <c r="H1058" s="13">
        <v>49.5</v>
      </c>
      <c r="I1058" s="8" t="s">
        <v>15</v>
      </c>
      <c r="J1058" s="8" t="s">
        <v>13</v>
      </c>
      <c r="K1058" s="8" t="s">
        <v>800</v>
      </c>
      <c r="L1058" s="8" t="s">
        <v>801</v>
      </c>
      <c r="M1058" s="8" t="s">
        <v>782</v>
      </c>
      <c r="N1058" s="8" t="s">
        <v>786</v>
      </c>
      <c r="O1058" s="43">
        <v>43703</v>
      </c>
      <c r="P1058" s="8">
        <f t="shared" si="33"/>
        <v>6</v>
      </c>
      <c r="Q1058" s="14"/>
    </row>
    <row r="1059" spans="1:17" hidden="1">
      <c r="A1059" s="6">
        <v>1056</v>
      </c>
      <c r="B1059" s="12" t="str">
        <f t="shared" si="32"/>
        <v>07-0130-5049-9410-2000-0000-0012e0350x0914</v>
      </c>
      <c r="C1059" s="12" t="s">
        <v>3989</v>
      </c>
      <c r="D1059" s="16" t="s">
        <v>3990</v>
      </c>
      <c r="E1059" s="9" t="s">
        <v>3991</v>
      </c>
      <c r="F1059" s="16" t="s">
        <v>750</v>
      </c>
      <c r="G1059" s="10">
        <v>43708</v>
      </c>
      <c r="H1059" s="13">
        <v>61.05</v>
      </c>
      <c r="I1059" s="8" t="s">
        <v>15</v>
      </c>
      <c r="J1059" s="8" t="s">
        <v>16</v>
      </c>
      <c r="K1059" s="8" t="s">
        <v>780</v>
      </c>
      <c r="L1059" s="8" t="s">
        <v>794</v>
      </c>
      <c r="M1059" s="8" t="s">
        <v>785</v>
      </c>
      <c r="N1059" s="8" t="s">
        <v>786</v>
      </c>
      <c r="O1059" s="43">
        <v>43708</v>
      </c>
      <c r="P1059" s="8">
        <f t="shared" si="33"/>
        <v>6</v>
      </c>
      <c r="Q1059" s="14"/>
    </row>
    <row r="1060" spans="1:17" hidden="1">
      <c r="A1060" s="6">
        <v>1057</v>
      </c>
      <c r="B1060" s="12" t="str">
        <f t="shared" si="32"/>
        <v>07-0141-0174-7510-2000-0000-0019h1400s1715</v>
      </c>
      <c r="C1060" s="12" t="s">
        <v>3992</v>
      </c>
      <c r="D1060" s="16" t="s">
        <v>3993</v>
      </c>
      <c r="E1060" s="9" t="s">
        <v>3994</v>
      </c>
      <c r="F1060" s="16" t="s">
        <v>611</v>
      </c>
      <c r="G1060" s="10">
        <v>43649</v>
      </c>
      <c r="H1060" s="13">
        <v>78.84</v>
      </c>
      <c r="I1060" s="8" t="s">
        <v>15</v>
      </c>
      <c r="J1060" s="8" t="s">
        <v>16</v>
      </c>
      <c r="K1060" s="8" t="s">
        <v>780</v>
      </c>
      <c r="L1060" s="8" t="s">
        <v>796</v>
      </c>
      <c r="M1060" s="8" t="s">
        <v>785</v>
      </c>
      <c r="N1060" s="8" t="s">
        <v>786</v>
      </c>
      <c r="O1060" s="43">
        <v>43649</v>
      </c>
      <c r="P1060" s="8">
        <f t="shared" si="33"/>
        <v>6</v>
      </c>
      <c r="Q1060" s="14"/>
    </row>
    <row r="1061" spans="1:17" hidden="1">
      <c r="A1061" s="6">
        <v>1058</v>
      </c>
      <c r="B1061" s="12" t="str">
        <f t="shared" si="32"/>
        <v>07-0167-8155-2110-2000-0000-0015</v>
      </c>
      <c r="C1061" s="12" t="s">
        <v>3995</v>
      </c>
      <c r="D1061" s="16"/>
      <c r="E1061" s="9" t="s">
        <v>3996</v>
      </c>
      <c r="F1061" s="16" t="s">
        <v>456</v>
      </c>
      <c r="G1061" s="10">
        <v>43707</v>
      </c>
      <c r="H1061" s="13">
        <v>77.760000000000005</v>
      </c>
      <c r="I1061" s="8" t="s">
        <v>15</v>
      </c>
      <c r="J1061" s="8" t="s">
        <v>13</v>
      </c>
      <c r="K1061" s="8">
        <v>0</v>
      </c>
      <c r="L1061" s="8" t="s">
        <v>796</v>
      </c>
      <c r="M1061" s="8" t="s">
        <v>782</v>
      </c>
      <c r="N1061" s="8" t="s">
        <v>786</v>
      </c>
      <c r="O1061" s="43">
        <v>43707</v>
      </c>
      <c r="P1061" s="8">
        <f t="shared" si="33"/>
        <v>6</v>
      </c>
      <c r="Q1061" s="14"/>
    </row>
    <row r="1062" spans="1:17" hidden="1">
      <c r="A1062" s="6">
        <v>1059</v>
      </c>
      <c r="B1062" s="12" t="str">
        <f t="shared" si="32"/>
        <v>07-0158-9322-5810-2000-0000-0016c3590q8518</v>
      </c>
      <c r="C1062" s="12" t="s">
        <v>3997</v>
      </c>
      <c r="D1062" s="16" t="s">
        <v>3998</v>
      </c>
      <c r="E1062" s="9" t="s">
        <v>3999</v>
      </c>
      <c r="F1062" s="16" t="s">
        <v>612</v>
      </c>
      <c r="G1062" s="10">
        <v>43768</v>
      </c>
      <c r="H1062" s="13">
        <v>77</v>
      </c>
      <c r="I1062" s="8" t="s">
        <v>15</v>
      </c>
      <c r="J1062" s="8" t="s">
        <v>13</v>
      </c>
      <c r="K1062" s="8">
        <v>0</v>
      </c>
      <c r="L1062" s="8" t="s">
        <v>801</v>
      </c>
      <c r="M1062" s="8" t="s">
        <v>782</v>
      </c>
      <c r="N1062" s="8" t="s">
        <v>786</v>
      </c>
      <c r="O1062" s="43">
        <v>43768</v>
      </c>
      <c r="P1062" s="8">
        <f t="shared" si="33"/>
        <v>5</v>
      </c>
      <c r="Q1062" s="14"/>
    </row>
    <row r="1063" spans="1:17" hidden="1">
      <c r="A1063" s="6">
        <v>1060</v>
      </c>
      <c r="B1063" s="12" t="str">
        <f t="shared" si="32"/>
        <v>07-0158-9322-6110-2000-0000-0016c3590q8611</v>
      </c>
      <c r="C1063" s="12" t="s">
        <v>4000</v>
      </c>
      <c r="D1063" s="16" t="s">
        <v>4001</v>
      </c>
      <c r="E1063" s="9" t="s">
        <v>4002</v>
      </c>
      <c r="F1063" s="16" t="s">
        <v>612</v>
      </c>
      <c r="G1063" s="10">
        <v>43768</v>
      </c>
      <c r="H1063" s="13">
        <v>66</v>
      </c>
      <c r="I1063" s="8" t="s">
        <v>15</v>
      </c>
      <c r="J1063" s="8" t="s">
        <v>13</v>
      </c>
      <c r="K1063" s="8">
        <v>0</v>
      </c>
      <c r="L1063" s="8" t="s">
        <v>801</v>
      </c>
      <c r="M1063" s="8" t="s">
        <v>782</v>
      </c>
      <c r="N1063" s="8" t="s">
        <v>786</v>
      </c>
      <c r="O1063" s="43">
        <v>43768</v>
      </c>
      <c r="P1063" s="8">
        <f t="shared" si="33"/>
        <v>5</v>
      </c>
      <c r="Q1063" s="14"/>
    </row>
    <row r="1064" spans="1:17" hidden="1">
      <c r="A1064" s="6">
        <v>1061</v>
      </c>
      <c r="B1064" s="12" t="str">
        <f t="shared" si="32"/>
        <v>07-0111-1097-2110-2000-0000-0014m0110v1211</v>
      </c>
      <c r="C1064" s="12" t="s">
        <v>4003</v>
      </c>
      <c r="D1064" s="16" t="s">
        <v>4004</v>
      </c>
      <c r="E1064" s="9" t="s">
        <v>4005</v>
      </c>
      <c r="F1064" s="16" t="s">
        <v>613</v>
      </c>
      <c r="G1064" s="10">
        <v>43799</v>
      </c>
      <c r="H1064" s="13">
        <v>70.400000000000006</v>
      </c>
      <c r="I1064" s="8" t="s">
        <v>15</v>
      </c>
      <c r="J1064" s="8" t="s">
        <v>32</v>
      </c>
      <c r="K1064" s="8" t="s">
        <v>800</v>
      </c>
      <c r="L1064" s="8" t="s">
        <v>801</v>
      </c>
      <c r="M1064" s="8" t="s">
        <v>789</v>
      </c>
      <c r="N1064" s="8" t="s">
        <v>786</v>
      </c>
      <c r="O1064" s="43">
        <v>43799</v>
      </c>
      <c r="P1064" s="8">
        <f t="shared" si="33"/>
        <v>5</v>
      </c>
      <c r="Q1064" s="14"/>
    </row>
    <row r="1065" spans="1:17" hidden="1">
      <c r="A1065" s="6">
        <v>1062</v>
      </c>
      <c r="B1065" s="12" t="str">
        <f t="shared" si="32"/>
        <v>07-0158-9352-2910-2000-0000-0017f3590q8219</v>
      </c>
      <c r="C1065" s="12" t="s">
        <v>4006</v>
      </c>
      <c r="D1065" s="16" t="s">
        <v>4007</v>
      </c>
      <c r="E1065" s="9" t="s">
        <v>4008</v>
      </c>
      <c r="F1065" s="16" t="s">
        <v>614</v>
      </c>
      <c r="G1065" s="10">
        <v>43701</v>
      </c>
      <c r="H1065" s="13">
        <v>80.849999999999994</v>
      </c>
      <c r="I1065" s="8" t="s">
        <v>15</v>
      </c>
      <c r="J1065" s="8" t="s">
        <v>13</v>
      </c>
      <c r="K1065" s="8" t="s">
        <v>800</v>
      </c>
      <c r="L1065" s="8" t="s">
        <v>801</v>
      </c>
      <c r="M1065" s="8" t="s">
        <v>782</v>
      </c>
      <c r="N1065" s="8" t="s">
        <v>786</v>
      </c>
      <c r="O1065" s="43">
        <v>43701</v>
      </c>
      <c r="P1065" s="8">
        <f t="shared" si="33"/>
        <v>6</v>
      </c>
      <c r="Q1065" s="14"/>
    </row>
    <row r="1066" spans="1:17" hidden="1">
      <c r="A1066" s="6">
        <v>1063</v>
      </c>
      <c r="B1066" s="12" t="str">
        <f t="shared" si="32"/>
        <v>07-0156-2306-4410-2000-0000-0012a3520u6414</v>
      </c>
      <c r="C1066" s="12" t="s">
        <v>4009</v>
      </c>
      <c r="D1066" s="16" t="s">
        <v>4010</v>
      </c>
      <c r="E1066" s="9" t="s">
        <v>4011</v>
      </c>
      <c r="F1066" s="16" t="s">
        <v>612</v>
      </c>
      <c r="G1066" s="10">
        <v>43803</v>
      </c>
      <c r="H1066" s="13">
        <v>80.849999999999994</v>
      </c>
      <c r="I1066" s="8" t="s">
        <v>15</v>
      </c>
      <c r="J1066" s="8" t="s">
        <v>13</v>
      </c>
      <c r="K1066" s="8" t="s">
        <v>800</v>
      </c>
      <c r="L1066" s="8" t="s">
        <v>801</v>
      </c>
      <c r="M1066" s="8" t="s">
        <v>782</v>
      </c>
      <c r="N1066" s="8" t="s">
        <v>786</v>
      </c>
      <c r="O1066" s="43">
        <v>43803</v>
      </c>
      <c r="P1066" s="8">
        <f t="shared" si="33"/>
        <v>5</v>
      </c>
      <c r="Q1066" s="14"/>
    </row>
    <row r="1067" spans="1:17" hidden="1">
      <c r="A1067" s="6">
        <v>1064</v>
      </c>
      <c r="B1067" s="12" t="str">
        <f t="shared" si="32"/>
        <v>07-0158-9347-1510-2000-0000-0012e8590v8115</v>
      </c>
      <c r="C1067" s="12" t="s">
        <v>4012</v>
      </c>
      <c r="D1067" s="16" t="s">
        <v>4013</v>
      </c>
      <c r="E1067" s="9" t="s">
        <v>862</v>
      </c>
      <c r="F1067" s="16" t="s">
        <v>612</v>
      </c>
      <c r="G1067" s="10">
        <v>43797</v>
      </c>
      <c r="H1067" s="13">
        <v>70.400000000000006</v>
      </c>
      <c r="I1067" s="8" t="s">
        <v>15</v>
      </c>
      <c r="J1067" s="8" t="s">
        <v>13</v>
      </c>
      <c r="K1067" s="8">
        <v>0</v>
      </c>
      <c r="L1067" s="8" t="s">
        <v>801</v>
      </c>
      <c r="M1067" s="8" t="s">
        <v>782</v>
      </c>
      <c r="N1067" s="8" t="s">
        <v>786</v>
      </c>
      <c r="O1067" s="43">
        <v>43797</v>
      </c>
      <c r="P1067" s="8">
        <f t="shared" si="33"/>
        <v>5</v>
      </c>
      <c r="Q1067" s="14"/>
    </row>
    <row r="1068" spans="1:17" hidden="1">
      <c r="A1068" s="6">
        <v>1065</v>
      </c>
      <c r="B1068" s="12" t="str">
        <f t="shared" si="32"/>
        <v>07-0156-2303-3110-2000-0000-0015a3520r6311</v>
      </c>
      <c r="C1068" s="12" t="s">
        <v>4014</v>
      </c>
      <c r="D1068" s="16" t="s">
        <v>4015</v>
      </c>
      <c r="E1068" s="9" t="s">
        <v>4016</v>
      </c>
      <c r="F1068" s="16" t="s">
        <v>4017</v>
      </c>
      <c r="G1068" s="10">
        <v>43797</v>
      </c>
      <c r="H1068" s="13">
        <v>79.2</v>
      </c>
      <c r="I1068" s="8" t="s">
        <v>15</v>
      </c>
      <c r="J1068" s="8" t="s">
        <v>13</v>
      </c>
      <c r="K1068" s="8" t="s">
        <v>800</v>
      </c>
      <c r="L1068" s="8" t="s">
        <v>801</v>
      </c>
      <c r="M1068" s="8" t="s">
        <v>782</v>
      </c>
      <c r="N1068" s="8" t="s">
        <v>786</v>
      </c>
      <c r="O1068" s="43">
        <v>43797</v>
      </c>
      <c r="P1068" s="8">
        <f t="shared" si="33"/>
        <v>5</v>
      </c>
      <c r="Q1068" s="14"/>
    </row>
    <row r="1069" spans="1:17" hidden="1">
      <c r="A1069" s="6">
        <v>1066</v>
      </c>
      <c r="B1069" s="12" t="str">
        <f t="shared" si="32"/>
        <v>07-0167-8265-2210-2000-0000-0010g2680t7212</v>
      </c>
      <c r="C1069" s="12" t="s">
        <v>4018</v>
      </c>
      <c r="D1069" s="16" t="s">
        <v>4019</v>
      </c>
      <c r="E1069" s="9" t="s">
        <v>4020</v>
      </c>
      <c r="F1069" s="16" t="s">
        <v>537</v>
      </c>
      <c r="G1069" s="10">
        <v>43721</v>
      </c>
      <c r="H1069" s="13">
        <v>61.6</v>
      </c>
      <c r="I1069" s="8" t="s">
        <v>15</v>
      </c>
      <c r="J1069" s="8" t="s">
        <v>13</v>
      </c>
      <c r="K1069" s="8" t="s">
        <v>800</v>
      </c>
      <c r="L1069" s="8" t="s">
        <v>801</v>
      </c>
      <c r="M1069" s="8" t="s">
        <v>782</v>
      </c>
      <c r="N1069" s="8" t="s">
        <v>786</v>
      </c>
      <c r="O1069" s="43">
        <v>43721</v>
      </c>
      <c r="P1069" s="8">
        <f t="shared" si="33"/>
        <v>5</v>
      </c>
      <c r="Q1069" s="14"/>
    </row>
    <row r="1070" spans="1:17" hidden="1">
      <c r="A1070" s="6">
        <v>1067</v>
      </c>
      <c r="B1070" s="12" t="str">
        <f t="shared" si="32"/>
        <v>07-0146-0857-1110-2000-0000-0014c8400s6518</v>
      </c>
      <c r="C1070" s="12" t="s">
        <v>4021</v>
      </c>
      <c r="D1070" s="16" t="s">
        <v>4022</v>
      </c>
      <c r="E1070" s="9" t="s">
        <v>4023</v>
      </c>
      <c r="F1070" s="16" t="s">
        <v>615</v>
      </c>
      <c r="G1070" s="10">
        <v>43728</v>
      </c>
      <c r="H1070" s="13">
        <v>33</v>
      </c>
      <c r="I1070" s="8" t="s">
        <v>15</v>
      </c>
      <c r="J1070" s="8" t="s">
        <v>16</v>
      </c>
      <c r="K1070" s="8" t="s">
        <v>800</v>
      </c>
      <c r="L1070" s="8" t="s">
        <v>801</v>
      </c>
      <c r="M1070" s="8" t="s">
        <v>785</v>
      </c>
      <c r="N1070" s="8" t="s">
        <v>786</v>
      </c>
      <c r="O1070" s="43">
        <v>43728</v>
      </c>
      <c r="P1070" s="8">
        <f t="shared" si="33"/>
        <v>5</v>
      </c>
      <c r="Q1070" s="14"/>
    </row>
    <row r="1071" spans="1:17" hidden="1">
      <c r="A1071" s="6">
        <v>1068</v>
      </c>
      <c r="B1071" s="12" t="str">
        <f t="shared" si="32"/>
        <v>07-0158-9347-1110-2000-0000-0010</v>
      </c>
      <c r="C1071" s="12" t="s">
        <v>4024</v>
      </c>
      <c r="D1071" s="16"/>
      <c r="E1071" s="9" t="s">
        <v>4025</v>
      </c>
      <c r="F1071" s="16" t="s">
        <v>614</v>
      </c>
      <c r="G1071" s="10">
        <v>43797</v>
      </c>
      <c r="H1071" s="13">
        <v>79.2</v>
      </c>
      <c r="I1071" s="8" t="s">
        <v>15</v>
      </c>
      <c r="J1071" s="8" t="s">
        <v>13</v>
      </c>
      <c r="K1071" s="8">
        <v>0</v>
      </c>
      <c r="L1071" s="8" t="s">
        <v>801</v>
      </c>
      <c r="M1071" s="8" t="s">
        <v>782</v>
      </c>
      <c r="N1071" s="8" t="s">
        <v>786</v>
      </c>
      <c r="O1071" s="43">
        <v>43797</v>
      </c>
      <c r="P1071" s="8">
        <f t="shared" si="33"/>
        <v>5</v>
      </c>
      <c r="Q1071" s="17"/>
    </row>
    <row r="1072" spans="1:17" hidden="1">
      <c r="A1072" s="6">
        <v>1069</v>
      </c>
      <c r="B1072" s="12" t="str">
        <f t="shared" si="32"/>
        <v>07-0167-8264-7510-2000-0000-0015g2680s7715</v>
      </c>
      <c r="C1072" s="12" t="s">
        <v>4026</v>
      </c>
      <c r="D1072" s="16" t="s">
        <v>4027</v>
      </c>
      <c r="E1072" s="9" t="s">
        <v>4028</v>
      </c>
      <c r="F1072" s="16" t="s">
        <v>4029</v>
      </c>
      <c r="G1072" s="10">
        <v>43721</v>
      </c>
      <c r="H1072" s="13">
        <v>89.1</v>
      </c>
      <c r="I1072" s="8" t="s">
        <v>15</v>
      </c>
      <c r="J1072" s="8" t="s">
        <v>13</v>
      </c>
      <c r="K1072" s="8" t="s">
        <v>800</v>
      </c>
      <c r="L1072" s="8" t="s">
        <v>801</v>
      </c>
      <c r="M1072" s="8" t="s">
        <v>782</v>
      </c>
      <c r="N1072" s="8" t="s">
        <v>786</v>
      </c>
      <c r="O1072" s="43">
        <v>43721</v>
      </c>
      <c r="P1072" s="8">
        <f t="shared" si="33"/>
        <v>5</v>
      </c>
      <c r="Q1072" s="14"/>
    </row>
    <row r="1073" spans="1:17" hidden="1">
      <c r="A1073" s="6">
        <v>1070</v>
      </c>
      <c r="B1073" s="12" t="str">
        <f t="shared" si="32"/>
        <v>07-0156-2303-3310-2000-0000-0011a3520r6313</v>
      </c>
      <c r="C1073" s="12" t="s">
        <v>4030</v>
      </c>
      <c r="D1073" s="16" t="s">
        <v>4031</v>
      </c>
      <c r="E1073" s="9" t="s">
        <v>4032</v>
      </c>
      <c r="F1073" s="16" t="s">
        <v>616</v>
      </c>
      <c r="G1073" s="10">
        <v>43797</v>
      </c>
      <c r="H1073" s="13">
        <v>79.2</v>
      </c>
      <c r="I1073" s="8" t="s">
        <v>15</v>
      </c>
      <c r="J1073" s="8" t="s">
        <v>13</v>
      </c>
      <c r="K1073" s="8" t="s">
        <v>800</v>
      </c>
      <c r="L1073" s="8" t="s">
        <v>801</v>
      </c>
      <c r="M1073" s="8" t="s">
        <v>782</v>
      </c>
      <c r="N1073" s="8" t="s">
        <v>786</v>
      </c>
      <c r="O1073" s="43">
        <v>43797</v>
      </c>
      <c r="P1073" s="8">
        <f t="shared" si="33"/>
        <v>5</v>
      </c>
      <c r="Q1073" s="14"/>
    </row>
    <row r="1074" spans="1:17" hidden="1">
      <c r="A1074" s="6">
        <v>1071</v>
      </c>
      <c r="B1074" s="12" t="str">
        <f t="shared" si="32"/>
        <v>07-0134-1937-2610-2000-0000-0013d9310v4216</v>
      </c>
      <c r="C1074" s="12" t="s">
        <v>4033</v>
      </c>
      <c r="D1074" s="16" t="s">
        <v>4034</v>
      </c>
      <c r="E1074" s="9" t="s">
        <v>4035</v>
      </c>
      <c r="F1074" s="16" t="s">
        <v>617</v>
      </c>
      <c r="G1074" s="10">
        <v>43795</v>
      </c>
      <c r="H1074" s="13">
        <v>18.899999999999999</v>
      </c>
      <c r="I1074" s="8" t="s">
        <v>15</v>
      </c>
      <c r="J1074" s="8" t="s">
        <v>16</v>
      </c>
      <c r="K1074" s="8" t="s">
        <v>800</v>
      </c>
      <c r="L1074" s="8" t="s">
        <v>805</v>
      </c>
      <c r="M1074" s="8" t="s">
        <v>785</v>
      </c>
      <c r="N1074" s="8" t="s">
        <v>786</v>
      </c>
      <c r="O1074" s="43">
        <v>43795</v>
      </c>
      <c r="P1074" s="8">
        <f t="shared" si="33"/>
        <v>5</v>
      </c>
      <c r="Q1074" s="14"/>
    </row>
    <row r="1075" spans="1:17" hidden="1">
      <c r="A1075" s="6">
        <v>1072</v>
      </c>
      <c r="B1075" s="12" t="str">
        <f t="shared" si="32"/>
        <v>07-0185-5149-2610-2000-0000-0016</v>
      </c>
      <c r="C1075" s="12" t="s">
        <v>4036</v>
      </c>
      <c r="D1075" s="16"/>
      <c r="E1075" s="9" t="s">
        <v>4037</v>
      </c>
      <c r="F1075" s="16" t="s">
        <v>618</v>
      </c>
      <c r="G1075" s="10">
        <v>44035</v>
      </c>
      <c r="H1075" s="13">
        <v>79.38</v>
      </c>
      <c r="I1075" s="8" t="s">
        <v>15</v>
      </c>
      <c r="J1075" s="8" t="s">
        <v>75</v>
      </c>
      <c r="K1075" s="8" t="s">
        <v>800</v>
      </c>
      <c r="L1075" s="8" t="s">
        <v>805</v>
      </c>
      <c r="M1075" s="8" t="s">
        <v>792</v>
      </c>
      <c r="N1075" s="8" t="s">
        <v>786</v>
      </c>
      <c r="O1075" s="43">
        <v>44035</v>
      </c>
      <c r="P1075" s="8">
        <f t="shared" si="33"/>
        <v>5</v>
      </c>
      <c r="Q1075" s="14"/>
    </row>
    <row r="1076" spans="1:17" hidden="1">
      <c r="A1076" s="6">
        <v>1073</v>
      </c>
      <c r="B1076" s="12" t="str">
        <f t="shared" si="32"/>
        <v>07-0167-8254-9710-2000-0000-0016f2680s7917</v>
      </c>
      <c r="C1076" s="12" t="s">
        <v>4038</v>
      </c>
      <c r="D1076" s="16" t="s">
        <v>4039</v>
      </c>
      <c r="E1076" s="9" t="s">
        <v>4040</v>
      </c>
      <c r="F1076" s="16" t="s">
        <v>260</v>
      </c>
      <c r="G1076" s="10">
        <v>43896</v>
      </c>
      <c r="H1076" s="13">
        <v>52.8</v>
      </c>
      <c r="I1076" s="8" t="s">
        <v>15</v>
      </c>
      <c r="J1076" s="8" t="s">
        <v>13</v>
      </c>
      <c r="K1076" s="8" t="s">
        <v>800</v>
      </c>
      <c r="L1076" s="8" t="s">
        <v>801</v>
      </c>
      <c r="M1076" s="8" t="s">
        <v>782</v>
      </c>
      <c r="N1076" s="8" t="s">
        <v>786</v>
      </c>
      <c r="O1076" s="43">
        <v>43896</v>
      </c>
      <c r="P1076" s="8">
        <f t="shared" si="33"/>
        <v>5</v>
      </c>
      <c r="Q1076" s="14"/>
    </row>
    <row r="1077" spans="1:17" hidden="1">
      <c r="A1077" s="6">
        <v>1074</v>
      </c>
      <c r="B1077" s="12" t="str">
        <f t="shared" si="32"/>
        <v>07-0185-5071-3110-2000-0000-0016h0850p5311</v>
      </c>
      <c r="C1077" s="12" t="s">
        <v>4041</v>
      </c>
      <c r="D1077" s="16" t="s">
        <v>4042</v>
      </c>
      <c r="E1077" s="9" t="s">
        <v>4043</v>
      </c>
      <c r="F1077" s="16" t="s">
        <v>573</v>
      </c>
      <c r="G1077" s="10">
        <v>43908</v>
      </c>
      <c r="H1077" s="13">
        <v>78.099999999999994</v>
      </c>
      <c r="I1077" s="8" t="s">
        <v>15</v>
      </c>
      <c r="J1077" s="8" t="s">
        <v>75</v>
      </c>
      <c r="K1077" s="8" t="s">
        <v>800</v>
      </c>
      <c r="L1077" s="8" t="s">
        <v>801</v>
      </c>
      <c r="M1077" s="8" t="s">
        <v>792</v>
      </c>
      <c r="N1077" s="8" t="s">
        <v>786</v>
      </c>
      <c r="O1077" s="43">
        <v>43908</v>
      </c>
      <c r="P1077" s="8">
        <f t="shared" si="33"/>
        <v>5</v>
      </c>
      <c r="Q1077" s="14"/>
    </row>
    <row r="1078" spans="1:17" hidden="1">
      <c r="A1078" s="6">
        <v>1075</v>
      </c>
      <c r="B1078" s="12" t="str">
        <f t="shared" si="32"/>
        <v>07-0127-4846-5110-2000-0000-0017e8240u7511</v>
      </c>
      <c r="C1078" s="12" t="s">
        <v>4044</v>
      </c>
      <c r="D1078" s="16" t="s">
        <v>4045</v>
      </c>
      <c r="E1078" s="9" t="s">
        <v>4046</v>
      </c>
      <c r="F1078" s="16" t="s">
        <v>619</v>
      </c>
      <c r="G1078" s="10">
        <v>43782</v>
      </c>
      <c r="H1078" s="13">
        <v>20.16</v>
      </c>
      <c r="I1078" s="8" t="s">
        <v>15</v>
      </c>
      <c r="J1078" s="8" t="s">
        <v>38</v>
      </c>
      <c r="K1078" s="8" t="s">
        <v>800</v>
      </c>
      <c r="L1078" s="8" t="s">
        <v>805</v>
      </c>
      <c r="M1078" s="8" t="s">
        <v>790</v>
      </c>
      <c r="N1078" s="8" t="s">
        <v>786</v>
      </c>
      <c r="O1078" s="43">
        <v>43782</v>
      </c>
      <c r="P1078" s="8">
        <f t="shared" si="33"/>
        <v>5</v>
      </c>
      <c r="Q1078" s="14"/>
    </row>
    <row r="1079" spans="1:17" hidden="1">
      <c r="A1079" s="6">
        <v>1076</v>
      </c>
      <c r="B1079" s="12" t="str">
        <f t="shared" si="32"/>
        <v>07-0170-9874-2310-2000-0000-0016h8790s0213</v>
      </c>
      <c r="C1079" s="12" t="s">
        <v>4047</v>
      </c>
      <c r="D1079" s="16" t="s">
        <v>4048</v>
      </c>
      <c r="E1079" s="9" t="s">
        <v>4049</v>
      </c>
      <c r="F1079" s="16" t="s">
        <v>620</v>
      </c>
      <c r="G1079" s="10">
        <v>43852</v>
      </c>
      <c r="H1079" s="13">
        <v>44.1</v>
      </c>
      <c r="I1079" s="8" t="s">
        <v>15</v>
      </c>
      <c r="J1079" s="8" t="s">
        <v>75</v>
      </c>
      <c r="K1079" s="8" t="s">
        <v>800</v>
      </c>
      <c r="L1079" s="8" t="s">
        <v>805</v>
      </c>
      <c r="M1079" s="8" t="s">
        <v>792</v>
      </c>
      <c r="N1079" s="8" t="s">
        <v>786</v>
      </c>
      <c r="O1079" s="43">
        <v>43852</v>
      </c>
      <c r="P1079" s="8">
        <f t="shared" si="33"/>
        <v>5</v>
      </c>
      <c r="Q1079" s="14"/>
    </row>
    <row r="1080" spans="1:17" hidden="1">
      <c r="A1080" s="6">
        <v>1077</v>
      </c>
      <c r="B1080" s="12" t="str">
        <f t="shared" si="32"/>
        <v>07-0167-8464-3710-2000-0000-0017</v>
      </c>
      <c r="C1080" s="12" t="s">
        <v>4050</v>
      </c>
      <c r="D1080" s="16"/>
      <c r="E1080" s="9" t="s">
        <v>4051</v>
      </c>
      <c r="F1080" s="16" t="s">
        <v>621</v>
      </c>
      <c r="G1080" s="10">
        <v>43966</v>
      </c>
      <c r="H1080" s="13">
        <v>90.72</v>
      </c>
      <c r="I1080" s="8" t="s">
        <v>15</v>
      </c>
      <c r="J1080" s="8" t="s">
        <v>13</v>
      </c>
      <c r="K1080" s="8" t="s">
        <v>800</v>
      </c>
      <c r="L1080" s="8" t="s">
        <v>805</v>
      </c>
      <c r="M1080" s="8" t="s">
        <v>782</v>
      </c>
      <c r="N1080" s="8" t="s">
        <v>786</v>
      </c>
      <c r="O1080" s="43">
        <v>43966</v>
      </c>
      <c r="P1080" s="8">
        <f t="shared" si="33"/>
        <v>5</v>
      </c>
      <c r="Q1080" s="14"/>
    </row>
    <row r="1081" spans="1:17" hidden="1">
      <c r="A1081" s="6">
        <v>1078</v>
      </c>
      <c r="B1081" s="12" t="str">
        <f t="shared" si="32"/>
        <v>07-0167-8464-4210-2000-0000-0013</v>
      </c>
      <c r="C1081" s="12" t="s">
        <v>4052</v>
      </c>
      <c r="D1081" s="16"/>
      <c r="E1081" s="9" t="s">
        <v>4053</v>
      </c>
      <c r="F1081" s="16" t="s">
        <v>621</v>
      </c>
      <c r="G1081" s="10">
        <v>43966</v>
      </c>
      <c r="H1081" s="13">
        <v>90.72</v>
      </c>
      <c r="I1081" s="8" t="s">
        <v>15</v>
      </c>
      <c r="J1081" s="8" t="s">
        <v>13</v>
      </c>
      <c r="K1081" s="8" t="s">
        <v>800</v>
      </c>
      <c r="L1081" s="8" t="s">
        <v>805</v>
      </c>
      <c r="M1081" s="8" t="s">
        <v>782</v>
      </c>
      <c r="N1081" s="8" t="s">
        <v>786</v>
      </c>
      <c r="O1081" s="43">
        <v>43966</v>
      </c>
      <c r="P1081" s="8">
        <f t="shared" si="33"/>
        <v>5</v>
      </c>
      <c r="Q1081" s="14"/>
    </row>
    <row r="1082" spans="1:17" hidden="1">
      <c r="A1082" s="6">
        <v>1079</v>
      </c>
      <c r="B1082" s="12" t="str">
        <f t="shared" si="32"/>
        <v>07-0156-2306-4010-2000-0000-0010a3520u6410</v>
      </c>
      <c r="C1082" s="12" t="s">
        <v>4054</v>
      </c>
      <c r="D1082" s="16" t="s">
        <v>4055</v>
      </c>
      <c r="E1082" s="9" t="s">
        <v>4056</v>
      </c>
      <c r="F1082" s="16" t="s">
        <v>385</v>
      </c>
      <c r="G1082" s="10">
        <v>43803</v>
      </c>
      <c r="H1082" s="13">
        <v>80.849999999999994</v>
      </c>
      <c r="I1082" s="8" t="s">
        <v>15</v>
      </c>
      <c r="J1082" s="8" t="s">
        <v>13</v>
      </c>
      <c r="K1082" s="8" t="s">
        <v>800</v>
      </c>
      <c r="L1082" s="8" t="s">
        <v>801</v>
      </c>
      <c r="M1082" s="8" t="s">
        <v>782</v>
      </c>
      <c r="N1082" s="8" t="s">
        <v>786</v>
      </c>
      <c r="O1082" s="43">
        <v>43803</v>
      </c>
      <c r="P1082" s="8">
        <f t="shared" si="33"/>
        <v>5</v>
      </c>
      <c r="Q1082" s="14"/>
    </row>
    <row r="1083" spans="1:17" hidden="1">
      <c r="A1083" s="6">
        <v>1080</v>
      </c>
      <c r="B1083" s="12" t="str">
        <f t="shared" si="32"/>
        <v>07-0156-2545-6910-2000-0000-0018e5520t6619</v>
      </c>
      <c r="C1083" s="12" t="s">
        <v>4057</v>
      </c>
      <c r="D1083" s="16" t="s">
        <v>4058</v>
      </c>
      <c r="E1083" s="9" t="s">
        <v>4059</v>
      </c>
      <c r="F1083" s="16" t="s">
        <v>400</v>
      </c>
      <c r="G1083" s="10">
        <v>43971</v>
      </c>
      <c r="H1083" s="13">
        <v>90.72</v>
      </c>
      <c r="I1083" s="8" t="s">
        <v>15</v>
      </c>
      <c r="J1083" s="8" t="s">
        <v>13</v>
      </c>
      <c r="K1083" s="8" t="s">
        <v>800</v>
      </c>
      <c r="L1083" s="8" t="s">
        <v>805</v>
      </c>
      <c r="M1083" s="8" t="s">
        <v>782</v>
      </c>
      <c r="N1083" s="8" t="s">
        <v>786</v>
      </c>
      <c r="O1083" s="43">
        <v>43971</v>
      </c>
      <c r="P1083" s="8">
        <f t="shared" si="33"/>
        <v>5</v>
      </c>
      <c r="Q1083" s="14"/>
    </row>
    <row r="1084" spans="1:17" hidden="1">
      <c r="A1084" s="6">
        <v>1081</v>
      </c>
      <c r="B1084" s="12" t="str">
        <f t="shared" si="32"/>
        <v>07-0156-2545-6810-2000-0000-0015e5520t6618</v>
      </c>
      <c r="C1084" s="12" t="s">
        <v>4060</v>
      </c>
      <c r="D1084" s="16" t="s">
        <v>4061</v>
      </c>
      <c r="E1084" s="9" t="s">
        <v>4062</v>
      </c>
      <c r="F1084" s="16" t="s">
        <v>400</v>
      </c>
      <c r="G1084" s="10">
        <v>43971</v>
      </c>
      <c r="H1084" s="13">
        <v>85.68</v>
      </c>
      <c r="I1084" s="8" t="s">
        <v>15</v>
      </c>
      <c r="J1084" s="8" t="s">
        <v>13</v>
      </c>
      <c r="K1084" s="8" t="s">
        <v>800</v>
      </c>
      <c r="L1084" s="8" t="s">
        <v>805</v>
      </c>
      <c r="M1084" s="8" t="s">
        <v>782</v>
      </c>
      <c r="N1084" s="8" t="s">
        <v>786</v>
      </c>
      <c r="O1084" s="43">
        <v>43971</v>
      </c>
      <c r="P1084" s="8">
        <f t="shared" si="33"/>
        <v>5</v>
      </c>
      <c r="Q1084" s="14"/>
    </row>
    <row r="1085" spans="1:17" hidden="1">
      <c r="A1085" s="6">
        <v>1082</v>
      </c>
      <c r="B1085" s="12" t="str">
        <f t="shared" si="32"/>
        <v>07-0158-9353-5110-2000-0000-0015f3590r8511</v>
      </c>
      <c r="C1085" s="12" t="s">
        <v>4063</v>
      </c>
      <c r="D1085" s="16" t="s">
        <v>4064</v>
      </c>
      <c r="E1085" s="9" t="s">
        <v>4065</v>
      </c>
      <c r="F1085" s="16" t="s">
        <v>623</v>
      </c>
      <c r="G1085" s="10">
        <v>43788</v>
      </c>
      <c r="H1085" s="13">
        <v>56.1</v>
      </c>
      <c r="I1085" s="8" t="s">
        <v>15</v>
      </c>
      <c r="J1085" s="8" t="s">
        <v>13</v>
      </c>
      <c r="K1085" s="8" t="s">
        <v>800</v>
      </c>
      <c r="L1085" s="8" t="s">
        <v>801</v>
      </c>
      <c r="M1085" s="8" t="s">
        <v>782</v>
      </c>
      <c r="N1085" s="8" t="s">
        <v>786</v>
      </c>
      <c r="O1085" s="43">
        <v>43788</v>
      </c>
      <c r="P1085" s="8">
        <f t="shared" si="33"/>
        <v>5</v>
      </c>
      <c r="Q1085" s="14"/>
    </row>
    <row r="1086" spans="1:17" hidden="1">
      <c r="A1086" s="6">
        <v>1083</v>
      </c>
      <c r="B1086" s="12" t="str">
        <f t="shared" si="32"/>
        <v>07-0156-2304-3010-2000-0000-0011a3520s6310</v>
      </c>
      <c r="C1086" s="12" t="s">
        <v>4066</v>
      </c>
      <c r="D1086" s="16" t="s">
        <v>4067</v>
      </c>
      <c r="E1086" s="9" t="s">
        <v>4068</v>
      </c>
      <c r="F1086" s="16" t="s">
        <v>624</v>
      </c>
      <c r="G1086" s="10">
        <v>43941</v>
      </c>
      <c r="H1086" s="13">
        <v>77</v>
      </c>
      <c r="I1086" s="8" t="s">
        <v>15</v>
      </c>
      <c r="J1086" s="8" t="s">
        <v>13</v>
      </c>
      <c r="K1086" s="8" t="s">
        <v>800</v>
      </c>
      <c r="L1086" s="8" t="s">
        <v>801</v>
      </c>
      <c r="M1086" s="8" t="s">
        <v>782</v>
      </c>
      <c r="N1086" s="8" t="s">
        <v>786</v>
      </c>
      <c r="O1086" s="43">
        <v>43941</v>
      </c>
      <c r="P1086" s="8">
        <f t="shared" si="33"/>
        <v>5</v>
      </c>
      <c r="Q1086" s="14"/>
    </row>
    <row r="1087" spans="1:17" hidden="1">
      <c r="A1087" s="6">
        <v>1084</v>
      </c>
      <c r="B1087" s="12" t="str">
        <f t="shared" si="32"/>
        <v>07-0156-2302-9410-2000-0000-0011a3520q6914</v>
      </c>
      <c r="C1087" s="12" t="s">
        <v>4069</v>
      </c>
      <c r="D1087" s="16" t="s">
        <v>4070</v>
      </c>
      <c r="E1087" s="9" t="s">
        <v>4071</v>
      </c>
      <c r="F1087" s="16" t="s">
        <v>624</v>
      </c>
      <c r="G1087" s="10">
        <v>43941</v>
      </c>
      <c r="H1087" s="13">
        <v>41.8</v>
      </c>
      <c r="I1087" s="8" t="s">
        <v>15</v>
      </c>
      <c r="J1087" s="8" t="s">
        <v>13</v>
      </c>
      <c r="K1087" s="8" t="s">
        <v>800</v>
      </c>
      <c r="L1087" s="8" t="s">
        <v>801</v>
      </c>
      <c r="M1087" s="8" t="s">
        <v>782</v>
      </c>
      <c r="N1087" s="8" t="s">
        <v>786</v>
      </c>
      <c r="O1087" s="43">
        <v>43941</v>
      </c>
      <c r="P1087" s="8">
        <f t="shared" si="33"/>
        <v>5</v>
      </c>
      <c r="Q1087" s="14"/>
    </row>
    <row r="1088" spans="1:17" hidden="1">
      <c r="A1088" s="6">
        <v>1085</v>
      </c>
      <c r="B1088" s="12" t="str">
        <f t="shared" si="32"/>
        <v>07-0141-0619-2110-2000-0000-0010b6400x1211</v>
      </c>
      <c r="C1088" s="12" t="s">
        <v>4072</v>
      </c>
      <c r="D1088" s="16" t="s">
        <v>4073</v>
      </c>
      <c r="E1088" s="9" t="s">
        <v>4074</v>
      </c>
      <c r="F1088" s="16" t="s">
        <v>625</v>
      </c>
      <c r="G1088" s="10">
        <v>43875</v>
      </c>
      <c r="H1088" s="13">
        <v>60.795000000000002</v>
      </c>
      <c r="I1088" s="8" t="s">
        <v>15</v>
      </c>
      <c r="J1088" s="8" t="s">
        <v>16</v>
      </c>
      <c r="K1088" s="8" t="s">
        <v>800</v>
      </c>
      <c r="L1088" s="8" t="s">
        <v>805</v>
      </c>
      <c r="M1088" s="8" t="s">
        <v>785</v>
      </c>
      <c r="N1088" s="8" t="s">
        <v>786</v>
      </c>
      <c r="O1088" s="43">
        <v>43875</v>
      </c>
      <c r="P1088" s="8">
        <f t="shared" si="33"/>
        <v>5</v>
      </c>
      <c r="Q1088" s="14"/>
    </row>
    <row r="1089" spans="1:17" hidden="1">
      <c r="A1089" s="6">
        <v>1086</v>
      </c>
      <c r="B1089" s="12" t="str">
        <f t="shared" si="32"/>
        <v>07-0146-1062-6910-2000-0000-0018g0410q6619</v>
      </c>
      <c r="C1089" s="12" t="s">
        <v>4075</v>
      </c>
      <c r="D1089" s="16" t="s">
        <v>4076</v>
      </c>
      <c r="E1089" s="9" t="s">
        <v>4077</v>
      </c>
      <c r="F1089" s="16" t="s">
        <v>626</v>
      </c>
      <c r="G1089" s="10">
        <v>44099</v>
      </c>
      <c r="H1089" s="13">
        <v>65.52</v>
      </c>
      <c r="I1089" s="8" t="s">
        <v>15</v>
      </c>
      <c r="J1089" s="8" t="s">
        <v>16</v>
      </c>
      <c r="K1089" s="8" t="s">
        <v>800</v>
      </c>
      <c r="L1089" s="8" t="s">
        <v>805</v>
      </c>
      <c r="M1089" s="8" t="s">
        <v>785</v>
      </c>
      <c r="N1089" s="8" t="s">
        <v>786</v>
      </c>
      <c r="O1089" s="43">
        <v>44099</v>
      </c>
      <c r="P1089" s="8">
        <f t="shared" si="33"/>
        <v>4</v>
      </c>
      <c r="Q1089" s="14"/>
    </row>
    <row r="1090" spans="1:17" hidden="1">
      <c r="A1090" s="6">
        <v>1087</v>
      </c>
      <c r="B1090" s="12" t="str">
        <f t="shared" si="32"/>
        <v>07-0156-2548-9110-2000-0000-0014e5520w6911</v>
      </c>
      <c r="C1090" s="12" t="s">
        <v>4078</v>
      </c>
      <c r="D1090" s="16" t="s">
        <v>4079</v>
      </c>
      <c r="E1090" s="9" t="s">
        <v>4080</v>
      </c>
      <c r="F1090" s="16" t="s">
        <v>422</v>
      </c>
      <c r="G1090" s="10">
        <v>44043</v>
      </c>
      <c r="H1090" s="13">
        <v>90.72</v>
      </c>
      <c r="I1090" s="8" t="s">
        <v>15</v>
      </c>
      <c r="J1090" s="8" t="s">
        <v>13</v>
      </c>
      <c r="K1090" s="8" t="s">
        <v>800</v>
      </c>
      <c r="L1090" s="8" t="s">
        <v>805</v>
      </c>
      <c r="M1090" s="8" t="s">
        <v>782</v>
      </c>
      <c r="N1090" s="8" t="s">
        <v>786</v>
      </c>
      <c r="O1090" s="43">
        <v>44043</v>
      </c>
      <c r="P1090" s="8">
        <f t="shared" si="33"/>
        <v>5</v>
      </c>
      <c r="Q1090" s="14"/>
    </row>
    <row r="1091" spans="1:17" hidden="1">
      <c r="A1091" s="6">
        <v>1088</v>
      </c>
      <c r="B1091" s="12" t="str">
        <f t="shared" si="32"/>
        <v>07-0167-8480-1510-2000-0000-0017</v>
      </c>
      <c r="C1091" s="12" t="s">
        <v>4081</v>
      </c>
      <c r="D1091" s="16"/>
      <c r="E1091" s="9" t="s">
        <v>4082</v>
      </c>
      <c r="F1091" s="16" t="s">
        <v>627</v>
      </c>
      <c r="G1091" s="10">
        <v>44126</v>
      </c>
      <c r="H1091" s="13">
        <v>79.38</v>
      </c>
      <c r="I1091" s="8" t="s">
        <v>15</v>
      </c>
      <c r="J1091" s="8" t="s">
        <v>13</v>
      </c>
      <c r="K1091" s="8" t="s">
        <v>800</v>
      </c>
      <c r="L1091" s="8" t="s">
        <v>805</v>
      </c>
      <c r="M1091" s="8" t="s">
        <v>782</v>
      </c>
      <c r="N1091" s="8" t="s">
        <v>786</v>
      </c>
      <c r="O1091" s="43">
        <v>44126</v>
      </c>
      <c r="P1091" s="8">
        <f t="shared" si="33"/>
        <v>4</v>
      </c>
      <c r="Q1091" s="14"/>
    </row>
    <row r="1092" spans="1:17" hidden="1">
      <c r="A1092" s="6">
        <v>1089</v>
      </c>
      <c r="B1092" s="12" t="str">
        <f t="shared" si="32"/>
        <v>07-1265-0875-3810-2000-0000-0012h8601t5328</v>
      </c>
      <c r="C1092" s="12" t="s">
        <v>4083</v>
      </c>
      <c r="D1092" s="16" t="s">
        <v>4084</v>
      </c>
      <c r="E1092" s="9" t="s">
        <v>4085</v>
      </c>
      <c r="F1092" s="16" t="s">
        <v>628</v>
      </c>
      <c r="G1092" s="10">
        <v>44000</v>
      </c>
      <c r="H1092" s="13">
        <v>31.184999999999999</v>
      </c>
      <c r="I1092" s="8" t="s">
        <v>15</v>
      </c>
      <c r="J1092" s="8" t="s">
        <v>13</v>
      </c>
      <c r="K1092" s="8" t="s">
        <v>800</v>
      </c>
      <c r="L1092" s="8" t="s">
        <v>805</v>
      </c>
      <c r="M1092" s="8" t="s">
        <v>782</v>
      </c>
      <c r="N1092" s="8" t="s">
        <v>786</v>
      </c>
      <c r="O1092" s="43">
        <v>44000</v>
      </c>
      <c r="P1092" s="8">
        <f t="shared" si="33"/>
        <v>5</v>
      </c>
      <c r="Q1092" s="14"/>
    </row>
    <row r="1093" spans="1:17" hidden="1">
      <c r="A1093" s="6">
        <v>1090</v>
      </c>
      <c r="B1093" s="12" t="str">
        <f t="shared" ref="B1093:B1156" si="34">C1093&amp;D1093</f>
        <v>07-0152-8824-1210-2000-0000-0018c8580s2112</v>
      </c>
      <c r="C1093" s="12" t="s">
        <v>4086</v>
      </c>
      <c r="D1093" s="16" t="s">
        <v>4087</v>
      </c>
      <c r="E1093" s="9" t="s">
        <v>4088</v>
      </c>
      <c r="F1093" s="16" t="s">
        <v>151</v>
      </c>
      <c r="G1093" s="10">
        <v>43905</v>
      </c>
      <c r="H1093" s="13">
        <v>90.72</v>
      </c>
      <c r="I1093" s="8" t="s">
        <v>15</v>
      </c>
      <c r="J1093" s="8" t="s">
        <v>13</v>
      </c>
      <c r="K1093" s="8" t="s">
        <v>800</v>
      </c>
      <c r="L1093" s="8" t="s">
        <v>805</v>
      </c>
      <c r="M1093" s="8" t="s">
        <v>782</v>
      </c>
      <c r="N1093" s="8" t="s">
        <v>786</v>
      </c>
      <c r="O1093" s="43">
        <v>43905</v>
      </c>
      <c r="P1093" s="8">
        <f t="shared" si="33"/>
        <v>5</v>
      </c>
      <c r="Q1093" s="14"/>
    </row>
    <row r="1094" spans="1:17" hidden="1">
      <c r="A1094" s="6">
        <v>1091</v>
      </c>
      <c r="B1094" s="12" t="str">
        <f t="shared" si="34"/>
        <v>07-0162-2768-7510-2000-0000-0013g7620w2715</v>
      </c>
      <c r="C1094" s="12" t="s">
        <v>4089</v>
      </c>
      <c r="D1094" s="16" t="s">
        <v>4090</v>
      </c>
      <c r="E1094" s="9" t="s">
        <v>4091</v>
      </c>
      <c r="F1094" s="16" t="s">
        <v>629</v>
      </c>
      <c r="G1094" s="10">
        <v>43818</v>
      </c>
      <c r="H1094" s="13">
        <v>13.23</v>
      </c>
      <c r="I1094" s="8" t="s">
        <v>15</v>
      </c>
      <c r="J1094" s="8" t="s">
        <v>13</v>
      </c>
      <c r="K1094" s="8" t="s">
        <v>800</v>
      </c>
      <c r="L1094" s="8" t="s">
        <v>805</v>
      </c>
      <c r="M1094" s="8" t="s">
        <v>782</v>
      </c>
      <c r="N1094" s="8" t="s">
        <v>786</v>
      </c>
      <c r="O1094" s="43">
        <v>43818</v>
      </c>
      <c r="P1094" s="8">
        <f t="shared" ref="P1094:P1157" si="35">DATEDIF(O1094,$B$1,"Y")</f>
        <v>5</v>
      </c>
      <c r="Q1094" s="14"/>
    </row>
    <row r="1095" spans="1:17" hidden="1">
      <c r="A1095" s="6">
        <v>1092</v>
      </c>
      <c r="B1095" s="12" t="str">
        <f t="shared" si="34"/>
        <v>07-0167-8464-2510-2000-0000-0010g4680s7215</v>
      </c>
      <c r="C1095" s="12" t="s">
        <v>4092</v>
      </c>
      <c r="D1095" s="16" t="s">
        <v>4093</v>
      </c>
      <c r="E1095" s="9" t="s">
        <v>4094</v>
      </c>
      <c r="F1095" s="16" t="s">
        <v>4095</v>
      </c>
      <c r="G1095" s="10">
        <v>43966</v>
      </c>
      <c r="H1095" s="13">
        <v>63</v>
      </c>
      <c r="I1095" s="8" t="s">
        <v>15</v>
      </c>
      <c r="J1095" s="8" t="s">
        <v>13</v>
      </c>
      <c r="K1095" s="8" t="s">
        <v>800</v>
      </c>
      <c r="L1095" s="8" t="s">
        <v>805</v>
      </c>
      <c r="M1095" s="8" t="s">
        <v>782</v>
      </c>
      <c r="N1095" s="8" t="s">
        <v>786</v>
      </c>
      <c r="O1095" s="43">
        <v>43966</v>
      </c>
      <c r="P1095" s="8">
        <f t="shared" si="35"/>
        <v>5</v>
      </c>
      <c r="Q1095" s="14"/>
    </row>
    <row r="1096" spans="1:17" hidden="1">
      <c r="A1096" s="6">
        <v>1093</v>
      </c>
      <c r="B1096" s="12" t="str">
        <f t="shared" si="34"/>
        <v>07-0158-9346-5710-2000-0000-0013e3590u8517</v>
      </c>
      <c r="C1096" s="12" t="s">
        <v>4096</v>
      </c>
      <c r="D1096" s="16" t="s">
        <v>4097</v>
      </c>
      <c r="E1096" s="9" t="s">
        <v>4098</v>
      </c>
      <c r="F1096" s="16" t="s">
        <v>630</v>
      </c>
      <c r="G1096" s="10">
        <v>44014</v>
      </c>
      <c r="H1096" s="13">
        <v>79.2</v>
      </c>
      <c r="I1096" s="8" t="s">
        <v>15</v>
      </c>
      <c r="J1096" s="8" t="s">
        <v>13</v>
      </c>
      <c r="K1096" s="8" t="s">
        <v>800</v>
      </c>
      <c r="L1096" s="8" t="s">
        <v>801</v>
      </c>
      <c r="M1096" s="8" t="s">
        <v>782</v>
      </c>
      <c r="N1096" s="8" t="s">
        <v>786</v>
      </c>
      <c r="O1096" s="43">
        <v>44014</v>
      </c>
      <c r="P1096" s="8">
        <f t="shared" si="35"/>
        <v>5</v>
      </c>
      <c r="Q1096" s="14"/>
    </row>
    <row r="1097" spans="1:17" hidden="1">
      <c r="A1097" s="6">
        <v>1094</v>
      </c>
      <c r="B1097" s="12" t="str">
        <f t="shared" si="34"/>
        <v>07-0158-9344-0510-2000-0000-0014e3590s8015</v>
      </c>
      <c r="C1097" s="12" t="s">
        <v>4099</v>
      </c>
      <c r="D1097" s="16" t="s">
        <v>4100</v>
      </c>
      <c r="E1097" s="9" t="s">
        <v>4101</v>
      </c>
      <c r="F1097" s="16" t="s">
        <v>573</v>
      </c>
      <c r="G1097" s="10">
        <v>43976</v>
      </c>
      <c r="H1097" s="13">
        <v>88</v>
      </c>
      <c r="I1097" s="8" t="s">
        <v>15</v>
      </c>
      <c r="J1097" s="8" t="s">
        <v>13</v>
      </c>
      <c r="K1097" s="8" t="s">
        <v>800</v>
      </c>
      <c r="L1097" s="8" t="s">
        <v>801</v>
      </c>
      <c r="M1097" s="8" t="s">
        <v>782</v>
      </c>
      <c r="N1097" s="8" t="s">
        <v>786</v>
      </c>
      <c r="O1097" s="43">
        <v>43976</v>
      </c>
      <c r="P1097" s="8">
        <f t="shared" si="35"/>
        <v>5</v>
      </c>
      <c r="Q1097" s="14"/>
    </row>
    <row r="1098" spans="1:17" hidden="1">
      <c r="A1098" s="6">
        <v>1095</v>
      </c>
      <c r="B1098" s="12" t="str">
        <f t="shared" si="34"/>
        <v>07-0167-8499-8610-2000-0000-0015m4680x7816</v>
      </c>
      <c r="C1098" s="12" t="s">
        <v>4102</v>
      </c>
      <c r="D1098" s="16" t="s">
        <v>4103</v>
      </c>
      <c r="E1098" s="9" t="s">
        <v>4104</v>
      </c>
      <c r="F1098" s="16" t="s">
        <v>360</v>
      </c>
      <c r="G1098" s="10">
        <v>43966</v>
      </c>
      <c r="H1098" s="13">
        <v>90.72</v>
      </c>
      <c r="I1098" s="8" t="s">
        <v>15</v>
      </c>
      <c r="J1098" s="8" t="s">
        <v>13</v>
      </c>
      <c r="K1098" s="8" t="s">
        <v>800</v>
      </c>
      <c r="L1098" s="8" t="s">
        <v>805</v>
      </c>
      <c r="M1098" s="8" t="s">
        <v>782</v>
      </c>
      <c r="N1098" s="8" t="s">
        <v>786</v>
      </c>
      <c r="O1098" s="43">
        <v>43966</v>
      </c>
      <c r="P1098" s="8">
        <f t="shared" si="35"/>
        <v>5</v>
      </c>
      <c r="Q1098" s="14"/>
    </row>
    <row r="1099" spans="1:17" hidden="1">
      <c r="A1099" s="6">
        <v>1096</v>
      </c>
      <c r="B1099" s="12" t="str">
        <f t="shared" si="34"/>
        <v>07-1250-6823-2010-1000-0000-0019c8561r0220</v>
      </c>
      <c r="C1099" s="12" t="s">
        <v>4105</v>
      </c>
      <c r="D1099" s="16" t="s">
        <v>4106</v>
      </c>
      <c r="E1099" s="9" t="s">
        <v>4107</v>
      </c>
      <c r="F1099" s="16" t="s">
        <v>631</v>
      </c>
      <c r="G1099" s="10">
        <v>43915</v>
      </c>
      <c r="H1099" s="13">
        <v>64.260000000000005</v>
      </c>
      <c r="I1099" s="8" t="s">
        <v>15</v>
      </c>
      <c r="J1099" s="8" t="s">
        <v>13</v>
      </c>
      <c r="K1099" s="8" t="s">
        <v>800</v>
      </c>
      <c r="L1099" s="8" t="s">
        <v>805</v>
      </c>
      <c r="M1099" s="8" t="s">
        <v>782</v>
      </c>
      <c r="N1099" s="8" t="s">
        <v>786</v>
      </c>
      <c r="O1099" s="43">
        <v>43915</v>
      </c>
      <c r="P1099" s="8">
        <f t="shared" si="35"/>
        <v>5</v>
      </c>
      <c r="Q1099" s="14"/>
    </row>
    <row r="1100" spans="1:17" hidden="1">
      <c r="A1100" s="6">
        <v>1097</v>
      </c>
      <c r="B1100" s="12" t="str">
        <f t="shared" si="34"/>
        <v>07-0156-2560-9110-2000-0000-0016g5520n6911</v>
      </c>
      <c r="C1100" s="12" t="s">
        <v>4108</v>
      </c>
      <c r="D1100" s="16" t="s">
        <v>4109</v>
      </c>
      <c r="E1100" s="9" t="s">
        <v>4110</v>
      </c>
      <c r="F1100" s="16" t="s">
        <v>632</v>
      </c>
      <c r="G1100" s="10">
        <v>43980</v>
      </c>
      <c r="H1100" s="13">
        <v>78.12</v>
      </c>
      <c r="I1100" s="8" t="s">
        <v>15</v>
      </c>
      <c r="J1100" s="8" t="s">
        <v>13</v>
      </c>
      <c r="K1100" s="8" t="s">
        <v>800</v>
      </c>
      <c r="L1100" s="8" t="s">
        <v>805</v>
      </c>
      <c r="M1100" s="8" t="s">
        <v>782</v>
      </c>
      <c r="N1100" s="8" t="s">
        <v>786</v>
      </c>
      <c r="O1100" s="43">
        <v>43980</v>
      </c>
      <c r="P1100" s="8">
        <f t="shared" si="35"/>
        <v>5</v>
      </c>
      <c r="Q1100" s="14"/>
    </row>
    <row r="1101" spans="1:17" hidden="1">
      <c r="A1101" s="6">
        <v>1098</v>
      </c>
      <c r="B1101" s="12" t="str">
        <f t="shared" si="34"/>
        <v>07-0156-2556-4910-2000-0000-0012f5520u6419</v>
      </c>
      <c r="C1101" s="12" t="s">
        <v>4111</v>
      </c>
      <c r="D1101" s="16" t="s">
        <v>4112</v>
      </c>
      <c r="E1101" s="9" t="s">
        <v>4113</v>
      </c>
      <c r="F1101" s="16" t="s">
        <v>633</v>
      </c>
      <c r="G1101" s="10">
        <v>44014</v>
      </c>
      <c r="H1101" s="13">
        <v>35.28</v>
      </c>
      <c r="I1101" s="8" t="s">
        <v>15</v>
      </c>
      <c r="J1101" s="8" t="s">
        <v>13</v>
      </c>
      <c r="K1101" s="8" t="s">
        <v>800</v>
      </c>
      <c r="L1101" s="8" t="s">
        <v>805</v>
      </c>
      <c r="M1101" s="8" t="s">
        <v>782</v>
      </c>
      <c r="N1101" s="8" t="s">
        <v>786</v>
      </c>
      <c r="O1101" s="43">
        <v>44014</v>
      </c>
      <c r="P1101" s="8">
        <f t="shared" si="35"/>
        <v>5</v>
      </c>
      <c r="Q1101" s="14"/>
    </row>
    <row r="1102" spans="1:17" hidden="1">
      <c r="A1102" s="6">
        <v>1099</v>
      </c>
      <c r="B1102" s="12" t="str">
        <f t="shared" si="34"/>
        <v>07-0156-2556-4410-2000-0000-0017f5520u6414</v>
      </c>
      <c r="C1102" s="12" t="s">
        <v>4114</v>
      </c>
      <c r="D1102" s="16" t="s">
        <v>4115</v>
      </c>
      <c r="E1102" s="9" t="s">
        <v>4116</v>
      </c>
      <c r="F1102" s="16" t="s">
        <v>632</v>
      </c>
      <c r="G1102" s="10">
        <v>44132</v>
      </c>
      <c r="H1102" s="13">
        <v>60.48</v>
      </c>
      <c r="I1102" s="8" t="s">
        <v>15</v>
      </c>
      <c r="J1102" s="8" t="s">
        <v>13</v>
      </c>
      <c r="K1102" s="8" t="s">
        <v>800</v>
      </c>
      <c r="L1102" s="8" t="s">
        <v>805</v>
      </c>
      <c r="M1102" s="8" t="s">
        <v>782</v>
      </c>
      <c r="N1102" s="8" t="s">
        <v>786</v>
      </c>
      <c r="O1102" s="43">
        <v>44132</v>
      </c>
      <c r="P1102" s="8">
        <f t="shared" si="35"/>
        <v>4</v>
      </c>
      <c r="Q1102" s="14"/>
    </row>
    <row r="1103" spans="1:17" hidden="1">
      <c r="A1103" s="6">
        <v>1100</v>
      </c>
      <c r="B1103" s="12" t="str">
        <f t="shared" si="34"/>
        <v>07-1256-1783-8520-2000-0000-0012k7511r6825</v>
      </c>
      <c r="C1103" s="12" t="s">
        <v>4117</v>
      </c>
      <c r="D1103" s="16" t="s">
        <v>4118</v>
      </c>
      <c r="E1103" s="9" t="s">
        <v>4119</v>
      </c>
      <c r="F1103" s="16" t="s">
        <v>634</v>
      </c>
      <c r="G1103" s="10">
        <v>43961</v>
      </c>
      <c r="H1103" s="13">
        <v>94.5</v>
      </c>
      <c r="I1103" s="8" t="s">
        <v>15</v>
      </c>
      <c r="J1103" s="8" t="s">
        <v>13</v>
      </c>
      <c r="K1103" s="8" t="s">
        <v>800</v>
      </c>
      <c r="L1103" s="8" t="s">
        <v>805</v>
      </c>
      <c r="M1103" s="8" t="s">
        <v>782</v>
      </c>
      <c r="N1103" s="8" t="s">
        <v>786</v>
      </c>
      <c r="O1103" s="43">
        <v>43961</v>
      </c>
      <c r="P1103" s="8">
        <f t="shared" si="35"/>
        <v>5</v>
      </c>
      <c r="Q1103" s="14"/>
    </row>
    <row r="1104" spans="1:17" hidden="1">
      <c r="A1104" s="6">
        <v>1101</v>
      </c>
      <c r="B1104" s="12" t="str">
        <f t="shared" si="34"/>
        <v>07-1255-5140-9930-2000-0000-0016e1551n5929</v>
      </c>
      <c r="C1104" s="12" t="s">
        <v>4120</v>
      </c>
      <c r="D1104" s="16" t="s">
        <v>4121</v>
      </c>
      <c r="E1104" s="9" t="s">
        <v>4122</v>
      </c>
      <c r="F1104" s="16" t="s">
        <v>635</v>
      </c>
      <c r="G1104" s="10">
        <v>43914</v>
      </c>
      <c r="H1104" s="13">
        <v>94.5</v>
      </c>
      <c r="I1104" s="8" t="s">
        <v>15</v>
      </c>
      <c r="J1104" s="8" t="s">
        <v>13</v>
      </c>
      <c r="K1104" s="8" t="s">
        <v>800</v>
      </c>
      <c r="L1104" s="8" t="s">
        <v>805</v>
      </c>
      <c r="M1104" s="8" t="s">
        <v>782</v>
      </c>
      <c r="N1104" s="8" t="s">
        <v>786</v>
      </c>
      <c r="O1104" s="43">
        <v>43914</v>
      </c>
      <c r="P1104" s="8">
        <f t="shared" si="35"/>
        <v>5</v>
      </c>
      <c r="Q1104" s="14"/>
    </row>
    <row r="1105" spans="1:17" hidden="1">
      <c r="A1105" s="6">
        <v>1102</v>
      </c>
      <c r="B1105" s="12" t="str">
        <f t="shared" si="34"/>
        <v>07-0178-9032-5510-2000-0000-0017d0790q8515</v>
      </c>
      <c r="C1105" s="12" t="s">
        <v>4123</v>
      </c>
      <c r="D1105" s="16" t="s">
        <v>4124</v>
      </c>
      <c r="E1105" s="9" t="s">
        <v>4125</v>
      </c>
      <c r="F1105" s="16" t="s">
        <v>636</v>
      </c>
      <c r="G1105" s="10">
        <v>43994</v>
      </c>
      <c r="H1105" s="13">
        <v>90.72</v>
      </c>
      <c r="I1105" s="8" t="s">
        <v>15</v>
      </c>
      <c r="J1105" s="8" t="s">
        <v>75</v>
      </c>
      <c r="K1105" s="8" t="s">
        <v>800</v>
      </c>
      <c r="L1105" s="8" t="s">
        <v>805</v>
      </c>
      <c r="M1105" s="8" t="s">
        <v>792</v>
      </c>
      <c r="N1105" s="8" t="s">
        <v>786</v>
      </c>
      <c r="O1105" s="43">
        <v>43994</v>
      </c>
      <c r="P1105" s="8">
        <f t="shared" si="35"/>
        <v>5</v>
      </c>
      <c r="Q1105" s="14"/>
    </row>
    <row r="1106" spans="1:17" hidden="1">
      <c r="A1106" s="6">
        <v>1103</v>
      </c>
      <c r="B1106" s="12" t="str">
        <f t="shared" si="34"/>
        <v>07-1285-2216-6040-2000-0000-0017b2821u5620</v>
      </c>
      <c r="C1106" s="12" t="s">
        <v>4126</v>
      </c>
      <c r="D1106" s="16" t="s">
        <v>4127</v>
      </c>
      <c r="E1106" s="9" t="s">
        <v>4128</v>
      </c>
      <c r="F1106" s="16" t="s">
        <v>637</v>
      </c>
      <c r="G1106" s="10">
        <v>44004</v>
      </c>
      <c r="H1106" s="13">
        <v>94.5</v>
      </c>
      <c r="I1106" s="8" t="s">
        <v>15</v>
      </c>
      <c r="J1106" s="8" t="s">
        <v>75</v>
      </c>
      <c r="K1106" s="8" t="s">
        <v>800</v>
      </c>
      <c r="L1106" s="8" t="s">
        <v>805</v>
      </c>
      <c r="M1106" s="8" t="s">
        <v>792</v>
      </c>
      <c r="N1106" s="8" t="s">
        <v>786</v>
      </c>
      <c r="O1106" s="43">
        <v>44004</v>
      </c>
      <c r="P1106" s="8">
        <f t="shared" si="35"/>
        <v>5</v>
      </c>
      <c r="Q1106" s="14"/>
    </row>
    <row r="1107" spans="1:17" hidden="1">
      <c r="A1107" s="6">
        <v>1104</v>
      </c>
      <c r="B1107" s="12" t="str">
        <f t="shared" si="34"/>
        <v>07-1230-5083-6210-2000-0000-0019k0351r0622</v>
      </c>
      <c r="C1107" s="12" t="s">
        <v>4129</v>
      </c>
      <c r="D1107" s="16" t="s">
        <v>4130</v>
      </c>
      <c r="E1107" s="9" t="s">
        <v>4131</v>
      </c>
      <c r="F1107" s="16" t="s">
        <v>638</v>
      </c>
      <c r="G1107" s="10">
        <v>45148</v>
      </c>
      <c r="H1107" s="13">
        <v>94.5</v>
      </c>
      <c r="I1107" s="8" t="s">
        <v>15</v>
      </c>
      <c r="J1107" s="8" t="s">
        <v>16</v>
      </c>
      <c r="K1107" s="8" t="s">
        <v>800</v>
      </c>
      <c r="L1107" s="8" t="s">
        <v>805</v>
      </c>
      <c r="M1107" s="8" t="s">
        <v>785</v>
      </c>
      <c r="N1107" s="8" t="s">
        <v>786</v>
      </c>
      <c r="O1107" s="43">
        <v>45148</v>
      </c>
      <c r="P1107" s="8">
        <f t="shared" si="35"/>
        <v>2</v>
      </c>
      <c r="Q1107" s="14"/>
    </row>
    <row r="1108" spans="1:17" hidden="1">
      <c r="A1108" s="6">
        <v>1105</v>
      </c>
      <c r="B1108" s="12" t="str">
        <f t="shared" si="34"/>
        <v>07-0145-1317-8020-2000-0000-0012b3410v5810</v>
      </c>
      <c r="C1108" s="12" t="s">
        <v>4132</v>
      </c>
      <c r="D1108" s="16" t="s">
        <v>4133</v>
      </c>
      <c r="E1108" s="9" t="s">
        <v>4134</v>
      </c>
      <c r="F1108" s="16" t="s">
        <v>639</v>
      </c>
      <c r="G1108" s="10">
        <v>44017</v>
      </c>
      <c r="H1108" s="13">
        <v>42.21</v>
      </c>
      <c r="I1108" s="8" t="s">
        <v>15</v>
      </c>
      <c r="J1108" s="8" t="s">
        <v>16</v>
      </c>
      <c r="K1108" s="8" t="s">
        <v>800</v>
      </c>
      <c r="L1108" s="8" t="s">
        <v>805</v>
      </c>
      <c r="M1108" s="8" t="s">
        <v>785</v>
      </c>
      <c r="N1108" s="8" t="s">
        <v>786</v>
      </c>
      <c r="O1108" s="43">
        <v>44017</v>
      </c>
      <c r="P1108" s="8">
        <f t="shared" si="35"/>
        <v>5</v>
      </c>
      <c r="Q1108" s="14"/>
    </row>
    <row r="1109" spans="1:17" hidden="1">
      <c r="A1109" s="6">
        <v>1106</v>
      </c>
      <c r="B1109" s="12" t="str">
        <f t="shared" si="34"/>
        <v/>
      </c>
      <c r="C1109" s="12"/>
      <c r="D1109" s="16"/>
      <c r="E1109" s="9" t="s">
        <v>4135</v>
      </c>
      <c r="F1109" s="16" t="s">
        <v>640</v>
      </c>
      <c r="G1109" s="10">
        <v>43825</v>
      </c>
      <c r="H1109" s="13">
        <v>35.1</v>
      </c>
      <c r="I1109" s="8" t="s">
        <v>15</v>
      </c>
      <c r="J1109" s="8" t="s">
        <v>16</v>
      </c>
      <c r="K1109" s="8">
        <v>0</v>
      </c>
      <c r="L1109" s="8" t="s">
        <v>796</v>
      </c>
      <c r="M1109" s="8" t="s">
        <v>785</v>
      </c>
      <c r="N1109" s="8" t="s">
        <v>786</v>
      </c>
      <c r="O1109" s="43">
        <v>43825</v>
      </c>
      <c r="P1109" s="8">
        <f t="shared" si="35"/>
        <v>5</v>
      </c>
      <c r="Q1109" s="14"/>
    </row>
    <row r="1110" spans="1:17" hidden="1">
      <c r="A1110" s="6">
        <v>1107</v>
      </c>
      <c r="B1110" s="12" t="str">
        <f t="shared" si="34"/>
        <v/>
      </c>
      <c r="C1110" s="12"/>
      <c r="D1110" s="16"/>
      <c r="E1110" s="9" t="s">
        <v>4136</v>
      </c>
      <c r="F1110" s="16" t="s">
        <v>640</v>
      </c>
      <c r="G1110" s="10">
        <v>43825</v>
      </c>
      <c r="H1110" s="13">
        <v>52.65</v>
      </c>
      <c r="I1110" s="8" t="s">
        <v>15</v>
      </c>
      <c r="J1110" s="8" t="s">
        <v>16</v>
      </c>
      <c r="K1110" s="8">
        <v>0</v>
      </c>
      <c r="L1110" s="8" t="s">
        <v>796</v>
      </c>
      <c r="M1110" s="8" t="s">
        <v>785</v>
      </c>
      <c r="N1110" s="8" t="s">
        <v>786</v>
      </c>
      <c r="O1110" s="43">
        <v>43825</v>
      </c>
      <c r="P1110" s="8">
        <f t="shared" si="35"/>
        <v>5</v>
      </c>
      <c r="Q1110" s="14"/>
    </row>
    <row r="1111" spans="1:17" hidden="1">
      <c r="A1111" s="6">
        <v>1108</v>
      </c>
      <c r="B1111" s="12" t="str">
        <f t="shared" si="34"/>
        <v>07-1258-9340-8610-2000-0000-0011e3591n8826</v>
      </c>
      <c r="C1111" s="12" t="s">
        <v>4137</v>
      </c>
      <c r="D1111" s="16" t="s">
        <v>4138</v>
      </c>
      <c r="E1111" s="9" t="s">
        <v>4139</v>
      </c>
      <c r="F1111" s="16" t="s">
        <v>641</v>
      </c>
      <c r="G1111" s="10">
        <v>44216</v>
      </c>
      <c r="H1111" s="13">
        <v>90.72</v>
      </c>
      <c r="I1111" s="8" t="s">
        <v>15</v>
      </c>
      <c r="J1111" s="8" t="s">
        <v>13</v>
      </c>
      <c r="K1111" s="8" t="s">
        <v>800</v>
      </c>
      <c r="L1111" s="8" t="s">
        <v>805</v>
      </c>
      <c r="M1111" s="8" t="s">
        <v>782</v>
      </c>
      <c r="N1111" s="8" t="s">
        <v>786</v>
      </c>
      <c r="O1111" s="43">
        <v>44216</v>
      </c>
      <c r="P1111" s="8">
        <f t="shared" si="35"/>
        <v>4</v>
      </c>
      <c r="Q1111" s="14"/>
    </row>
    <row r="1112" spans="1:17" hidden="1">
      <c r="A1112" s="6">
        <v>1109</v>
      </c>
      <c r="B1112" s="12" t="str">
        <f t="shared" si="34"/>
        <v>07-1267-8016-8320-1000-0000-0011b0681u7823</v>
      </c>
      <c r="C1112" s="12" t="s">
        <v>4140</v>
      </c>
      <c r="D1112" s="16" t="s">
        <v>4141</v>
      </c>
      <c r="E1112" s="9" t="s">
        <v>4142</v>
      </c>
      <c r="F1112" s="16" t="s">
        <v>641</v>
      </c>
      <c r="G1112" s="10">
        <v>44070</v>
      </c>
      <c r="H1112" s="13">
        <v>86.94</v>
      </c>
      <c r="I1112" s="8" t="s">
        <v>15</v>
      </c>
      <c r="J1112" s="8" t="s">
        <v>13</v>
      </c>
      <c r="K1112" s="8" t="s">
        <v>800</v>
      </c>
      <c r="L1112" s="8" t="s">
        <v>805</v>
      </c>
      <c r="M1112" s="8" t="s">
        <v>782</v>
      </c>
      <c r="N1112" s="8" t="s">
        <v>786</v>
      </c>
      <c r="O1112" s="43">
        <v>44070</v>
      </c>
      <c r="P1112" s="8">
        <f t="shared" si="35"/>
        <v>5</v>
      </c>
      <c r="Q1112" s="14"/>
    </row>
    <row r="1113" spans="1:17" hidden="1">
      <c r="A1113" s="6">
        <v>1110</v>
      </c>
      <c r="B1113" s="12" t="str">
        <f t="shared" si="34"/>
        <v>07-1285-5070-0310-2000-0000-0012h0851n5023</v>
      </c>
      <c r="C1113" s="12" t="s">
        <v>4143</v>
      </c>
      <c r="D1113" s="16" t="s">
        <v>4144</v>
      </c>
      <c r="E1113" s="9" t="s">
        <v>4145</v>
      </c>
      <c r="F1113" s="16" t="s">
        <v>642</v>
      </c>
      <c r="G1113" s="10">
        <v>43988</v>
      </c>
      <c r="H1113" s="13">
        <v>64.260000000000005</v>
      </c>
      <c r="I1113" s="8" t="s">
        <v>15</v>
      </c>
      <c r="J1113" s="8" t="s">
        <v>75</v>
      </c>
      <c r="K1113" s="8" t="s">
        <v>800</v>
      </c>
      <c r="L1113" s="8" t="s">
        <v>805</v>
      </c>
      <c r="M1113" s="8" t="s">
        <v>792</v>
      </c>
      <c r="N1113" s="8" t="s">
        <v>786</v>
      </c>
      <c r="O1113" s="43">
        <v>43988</v>
      </c>
      <c r="P1113" s="8">
        <f t="shared" si="35"/>
        <v>5</v>
      </c>
      <c r="Q1113" s="14"/>
    </row>
    <row r="1114" spans="1:17" hidden="1">
      <c r="A1114" s="6">
        <v>1111</v>
      </c>
      <c r="B1114" s="12" t="str">
        <f t="shared" si="34"/>
        <v>07-0164-9956-6510-2000-0000-0010f9690u4615</v>
      </c>
      <c r="C1114" s="12" t="s">
        <v>4146</v>
      </c>
      <c r="D1114" s="16" t="s">
        <v>4147</v>
      </c>
      <c r="E1114" s="9" t="s">
        <v>4148</v>
      </c>
      <c r="F1114" s="16" t="s">
        <v>123</v>
      </c>
      <c r="G1114" s="10">
        <v>43886</v>
      </c>
      <c r="H1114" s="13">
        <v>13.86</v>
      </c>
      <c r="I1114" s="8" t="s">
        <v>15</v>
      </c>
      <c r="J1114" s="8" t="s">
        <v>13</v>
      </c>
      <c r="K1114" s="8" t="s">
        <v>800</v>
      </c>
      <c r="L1114" s="8" t="s">
        <v>805</v>
      </c>
      <c r="M1114" s="8" t="s">
        <v>782</v>
      </c>
      <c r="N1114" s="8" t="s">
        <v>786</v>
      </c>
      <c r="O1114" s="43">
        <v>43886</v>
      </c>
      <c r="P1114" s="8">
        <f t="shared" si="35"/>
        <v>5</v>
      </c>
      <c r="Q1114" s="14"/>
    </row>
    <row r="1115" spans="1:17" hidden="1">
      <c r="A1115" s="6">
        <v>1112</v>
      </c>
      <c r="B1115" s="12" t="str">
        <f t="shared" si="34"/>
        <v>07-0167-8506-6110-2000-0000-0013a5680u7611</v>
      </c>
      <c r="C1115" s="12" t="s">
        <v>4149</v>
      </c>
      <c r="D1115" s="16" t="s">
        <v>4150</v>
      </c>
      <c r="E1115" s="9" t="s">
        <v>4151</v>
      </c>
      <c r="F1115" s="16" t="s">
        <v>473</v>
      </c>
      <c r="G1115" s="10">
        <v>44126</v>
      </c>
      <c r="H1115" s="13">
        <v>71.819999999999993</v>
      </c>
      <c r="I1115" s="8" t="s">
        <v>15</v>
      </c>
      <c r="J1115" s="8" t="s">
        <v>13</v>
      </c>
      <c r="K1115" s="8" t="s">
        <v>800</v>
      </c>
      <c r="L1115" s="8" t="s">
        <v>805</v>
      </c>
      <c r="M1115" s="8" t="s">
        <v>782</v>
      </c>
      <c r="N1115" s="8" t="s">
        <v>786</v>
      </c>
      <c r="O1115" s="43">
        <v>44126</v>
      </c>
      <c r="P1115" s="8">
        <f t="shared" si="35"/>
        <v>4</v>
      </c>
      <c r="Q1115" s="14"/>
    </row>
    <row r="1116" spans="1:17" hidden="1">
      <c r="A1116" s="6">
        <v>1113</v>
      </c>
      <c r="B1116" s="12" t="str">
        <f t="shared" si="34"/>
        <v>07-0167-8506-6610-2000-0000-0018a5680u7616</v>
      </c>
      <c r="C1116" s="12" t="s">
        <v>4152</v>
      </c>
      <c r="D1116" s="16" t="s">
        <v>4153</v>
      </c>
      <c r="E1116" s="9" t="s">
        <v>4154</v>
      </c>
      <c r="F1116" s="16" t="s">
        <v>630</v>
      </c>
      <c r="G1116" s="10">
        <v>44062</v>
      </c>
      <c r="H1116" s="13">
        <v>90.72</v>
      </c>
      <c r="I1116" s="8" t="s">
        <v>15</v>
      </c>
      <c r="J1116" s="8" t="s">
        <v>13</v>
      </c>
      <c r="K1116" s="8" t="s">
        <v>800</v>
      </c>
      <c r="L1116" s="8" t="s">
        <v>805</v>
      </c>
      <c r="M1116" s="8" t="s">
        <v>782</v>
      </c>
      <c r="N1116" s="8" t="s">
        <v>786</v>
      </c>
      <c r="O1116" s="43">
        <v>44062</v>
      </c>
      <c r="P1116" s="8">
        <f t="shared" si="35"/>
        <v>5</v>
      </c>
      <c r="Q1116" s="14"/>
    </row>
    <row r="1117" spans="1:17" hidden="1">
      <c r="A1117" s="6">
        <v>1114</v>
      </c>
      <c r="B1117" s="12" t="str">
        <f t="shared" si="34"/>
        <v>07-0158-9483-1110-2000-0000-0017k4590r8111</v>
      </c>
      <c r="C1117" s="12" t="s">
        <v>4155</v>
      </c>
      <c r="D1117" s="16" t="s">
        <v>4156</v>
      </c>
      <c r="E1117" s="9" t="s">
        <v>4157</v>
      </c>
      <c r="F1117" s="16" t="s">
        <v>630</v>
      </c>
      <c r="G1117" s="10">
        <v>44078</v>
      </c>
      <c r="H1117" s="13">
        <v>90.72</v>
      </c>
      <c r="I1117" s="8" t="s">
        <v>15</v>
      </c>
      <c r="J1117" s="8" t="s">
        <v>13</v>
      </c>
      <c r="K1117" s="8" t="s">
        <v>800</v>
      </c>
      <c r="L1117" s="8" t="s">
        <v>805</v>
      </c>
      <c r="M1117" s="8" t="s">
        <v>782</v>
      </c>
      <c r="N1117" s="8" t="s">
        <v>786</v>
      </c>
      <c r="O1117" s="43">
        <v>44078</v>
      </c>
      <c r="P1117" s="8">
        <f t="shared" si="35"/>
        <v>4</v>
      </c>
      <c r="Q1117" s="14"/>
    </row>
    <row r="1118" spans="1:17" hidden="1">
      <c r="A1118" s="6">
        <v>1115</v>
      </c>
      <c r="B1118" s="12" t="str">
        <f t="shared" si="34"/>
        <v>07-0171-1776-7510-2000-0000-0017h7710u1715</v>
      </c>
      <c r="C1118" s="12" t="s">
        <v>4158</v>
      </c>
      <c r="D1118" s="16" t="s">
        <v>4159</v>
      </c>
      <c r="E1118" s="9" t="s">
        <v>4160</v>
      </c>
      <c r="F1118" s="16" t="s">
        <v>4161</v>
      </c>
      <c r="G1118" s="10">
        <v>43979</v>
      </c>
      <c r="H1118" s="13">
        <v>90.72</v>
      </c>
      <c r="I1118" s="8" t="s">
        <v>15</v>
      </c>
      <c r="J1118" s="8" t="s">
        <v>75</v>
      </c>
      <c r="K1118" s="8" t="s">
        <v>800</v>
      </c>
      <c r="L1118" s="8" t="s">
        <v>805</v>
      </c>
      <c r="M1118" s="8" t="s">
        <v>792</v>
      </c>
      <c r="N1118" s="8" t="s">
        <v>786</v>
      </c>
      <c r="O1118" s="43">
        <v>43979</v>
      </c>
      <c r="P1118" s="8">
        <f t="shared" si="35"/>
        <v>5</v>
      </c>
      <c r="Q1118" s="14"/>
    </row>
    <row r="1119" spans="1:17" hidden="1">
      <c r="A1119" s="6">
        <v>1116</v>
      </c>
      <c r="B1119" s="12" t="str">
        <f t="shared" si="34"/>
        <v>07-0158-9485-9110-2000-0000-0013k4590t8911</v>
      </c>
      <c r="C1119" s="12" t="s">
        <v>4162</v>
      </c>
      <c r="D1119" s="16" t="s">
        <v>4163</v>
      </c>
      <c r="E1119" s="9" t="s">
        <v>4164</v>
      </c>
      <c r="F1119" s="16" t="s">
        <v>643</v>
      </c>
      <c r="G1119" s="10">
        <v>44183</v>
      </c>
      <c r="H1119" s="13">
        <v>89.46</v>
      </c>
      <c r="I1119" s="8" t="s">
        <v>15</v>
      </c>
      <c r="J1119" s="8" t="s">
        <v>13</v>
      </c>
      <c r="K1119" s="8" t="s">
        <v>800</v>
      </c>
      <c r="L1119" s="8" t="s">
        <v>805</v>
      </c>
      <c r="M1119" s="8" t="s">
        <v>782</v>
      </c>
      <c r="N1119" s="8" t="s">
        <v>786</v>
      </c>
      <c r="O1119" s="43">
        <v>44183</v>
      </c>
      <c r="P1119" s="8">
        <f t="shared" si="35"/>
        <v>4</v>
      </c>
      <c r="Q1119" s="14"/>
    </row>
    <row r="1120" spans="1:17" hidden="1">
      <c r="A1120" s="6">
        <v>1117</v>
      </c>
      <c r="B1120" s="12" t="str">
        <f t="shared" si="34"/>
        <v>07-1258-9340-1810-2000-0000-0010e3591n8128</v>
      </c>
      <c r="C1120" s="12" t="s">
        <v>4165</v>
      </c>
      <c r="D1120" s="16" t="s">
        <v>4166</v>
      </c>
      <c r="E1120" s="9" t="s">
        <v>4167</v>
      </c>
      <c r="F1120" s="16" t="s">
        <v>641</v>
      </c>
      <c r="G1120" s="10">
        <v>44046</v>
      </c>
      <c r="H1120" s="13">
        <v>94.5</v>
      </c>
      <c r="I1120" s="8" t="s">
        <v>15</v>
      </c>
      <c r="J1120" s="8" t="s">
        <v>13</v>
      </c>
      <c r="K1120" s="8" t="s">
        <v>800</v>
      </c>
      <c r="L1120" s="8" t="s">
        <v>805</v>
      </c>
      <c r="M1120" s="8" t="s">
        <v>782</v>
      </c>
      <c r="N1120" s="8" t="s">
        <v>786</v>
      </c>
      <c r="O1120" s="43">
        <v>44046</v>
      </c>
      <c r="P1120" s="8">
        <f t="shared" si="35"/>
        <v>5</v>
      </c>
      <c r="Q1120" s="14"/>
    </row>
    <row r="1121" spans="1:17" hidden="1">
      <c r="A1121" s="6">
        <v>1118</v>
      </c>
      <c r="B1121" s="12" t="str">
        <f t="shared" si="34"/>
        <v>07-1258-9340-2010-2000-0000-0017e3591n8220</v>
      </c>
      <c r="C1121" s="12" t="s">
        <v>4168</v>
      </c>
      <c r="D1121" s="16" t="s">
        <v>4169</v>
      </c>
      <c r="E1121" s="9" t="s">
        <v>4170</v>
      </c>
      <c r="F1121" s="16" t="s">
        <v>641</v>
      </c>
      <c r="G1121" s="10">
        <v>44046</v>
      </c>
      <c r="H1121" s="13">
        <v>75.599999999999994</v>
      </c>
      <c r="I1121" s="8" t="s">
        <v>15</v>
      </c>
      <c r="J1121" s="8" t="s">
        <v>13</v>
      </c>
      <c r="K1121" s="8" t="s">
        <v>800</v>
      </c>
      <c r="L1121" s="8" t="s">
        <v>805</v>
      </c>
      <c r="M1121" s="8" t="s">
        <v>782</v>
      </c>
      <c r="N1121" s="8" t="s">
        <v>786</v>
      </c>
      <c r="O1121" s="43">
        <v>44046</v>
      </c>
      <c r="P1121" s="8">
        <f t="shared" si="35"/>
        <v>5</v>
      </c>
      <c r="Q1121" s="14"/>
    </row>
    <row r="1122" spans="1:17" hidden="1">
      <c r="A1122" s="6">
        <v>1119</v>
      </c>
      <c r="B1122" s="12" t="str">
        <f t="shared" si="34"/>
        <v>07-1221-0389-6010-2000-0000-0019k3201x1620</v>
      </c>
      <c r="C1122" s="12" t="s">
        <v>4171</v>
      </c>
      <c r="D1122" s="16" t="s">
        <v>4172</v>
      </c>
      <c r="E1122" s="9" t="s">
        <v>4173</v>
      </c>
      <c r="F1122" s="16" t="s">
        <v>641</v>
      </c>
      <c r="G1122" s="10">
        <v>44254</v>
      </c>
      <c r="H1122" s="13">
        <v>86.94</v>
      </c>
      <c r="I1122" s="8" t="s">
        <v>15</v>
      </c>
      <c r="J1122" s="8" t="s">
        <v>38</v>
      </c>
      <c r="K1122" s="8" t="s">
        <v>800</v>
      </c>
      <c r="L1122" s="8" t="s">
        <v>805</v>
      </c>
      <c r="M1122" s="8" t="s">
        <v>790</v>
      </c>
      <c r="N1122" s="8" t="s">
        <v>786</v>
      </c>
      <c r="O1122" s="43">
        <v>44254</v>
      </c>
      <c r="P1122" s="8">
        <f t="shared" si="35"/>
        <v>4</v>
      </c>
      <c r="Q1122" s="14"/>
    </row>
    <row r="1123" spans="1:17" hidden="1">
      <c r="A1123" s="6">
        <v>1120</v>
      </c>
      <c r="B1123" s="12" t="str">
        <f t="shared" si="34"/>
        <v>07-0156-2561-0110-2000-0000-0016g5520p6011</v>
      </c>
      <c r="C1123" s="12" t="s">
        <v>4174</v>
      </c>
      <c r="D1123" s="16" t="s">
        <v>4175</v>
      </c>
      <c r="E1123" s="9" t="s">
        <v>4176</v>
      </c>
      <c r="F1123" s="16" t="s">
        <v>422</v>
      </c>
      <c r="G1123" s="10">
        <v>44179</v>
      </c>
      <c r="H1123" s="13">
        <v>90.72</v>
      </c>
      <c r="I1123" s="8" t="s">
        <v>15</v>
      </c>
      <c r="J1123" s="8" t="s">
        <v>13</v>
      </c>
      <c r="K1123" s="8" t="s">
        <v>800</v>
      </c>
      <c r="L1123" s="8" t="s">
        <v>805</v>
      </c>
      <c r="M1123" s="8" t="s">
        <v>782</v>
      </c>
      <c r="N1123" s="8" t="s">
        <v>786</v>
      </c>
      <c r="O1123" s="43">
        <v>44179</v>
      </c>
      <c r="P1123" s="8">
        <f t="shared" si="35"/>
        <v>4</v>
      </c>
      <c r="Q1123" s="14"/>
    </row>
    <row r="1124" spans="1:17" hidden="1">
      <c r="A1124" s="6">
        <v>1121</v>
      </c>
      <c r="B1124" s="12" t="str">
        <f t="shared" si="34"/>
        <v>07-1233-0434-6720-2000-0000-0011d4301s3627</v>
      </c>
      <c r="C1124" s="12" t="s">
        <v>4177</v>
      </c>
      <c r="D1124" s="16" t="s">
        <v>4178</v>
      </c>
      <c r="E1124" s="9" t="s">
        <v>4179</v>
      </c>
      <c r="F1124" s="16" t="s">
        <v>4180</v>
      </c>
      <c r="G1124" s="10">
        <v>43983</v>
      </c>
      <c r="H1124" s="13">
        <v>94.5</v>
      </c>
      <c r="I1124" s="8" t="s">
        <v>15</v>
      </c>
      <c r="J1124" s="8" t="s">
        <v>16</v>
      </c>
      <c r="K1124" s="8" t="s">
        <v>800</v>
      </c>
      <c r="L1124" s="8" t="s">
        <v>805</v>
      </c>
      <c r="M1124" s="8" t="s">
        <v>785</v>
      </c>
      <c r="N1124" s="8" t="s">
        <v>786</v>
      </c>
      <c r="O1124" s="43">
        <v>43983</v>
      </c>
      <c r="P1124" s="8">
        <f t="shared" si="35"/>
        <v>5</v>
      </c>
      <c r="Q1124" s="14"/>
    </row>
    <row r="1125" spans="1:17" hidden="1">
      <c r="A1125" s="6">
        <v>1122</v>
      </c>
      <c r="B1125" s="12" t="str">
        <f t="shared" si="34"/>
        <v>07-0158-9268-0310-2000-0000-0013g2590w8013</v>
      </c>
      <c r="C1125" s="12" t="s">
        <v>4181</v>
      </c>
      <c r="D1125" s="16" t="s">
        <v>4182</v>
      </c>
      <c r="E1125" s="9" t="s">
        <v>4183</v>
      </c>
      <c r="F1125" s="16" t="s">
        <v>379</v>
      </c>
      <c r="G1125" s="10">
        <v>44209</v>
      </c>
      <c r="H1125" s="13">
        <v>53.9</v>
      </c>
      <c r="I1125" s="8" t="s">
        <v>15</v>
      </c>
      <c r="J1125" s="8" t="s">
        <v>13</v>
      </c>
      <c r="K1125" s="8" t="s">
        <v>780</v>
      </c>
      <c r="L1125" s="8" t="s">
        <v>796</v>
      </c>
      <c r="M1125" s="8" t="s">
        <v>782</v>
      </c>
      <c r="N1125" s="8" t="s">
        <v>786</v>
      </c>
      <c r="O1125" s="43">
        <v>44209</v>
      </c>
      <c r="P1125" s="8">
        <f t="shared" si="35"/>
        <v>4</v>
      </c>
      <c r="Q1125" s="14"/>
    </row>
    <row r="1126" spans="1:17" hidden="1">
      <c r="A1126" s="6">
        <v>1123</v>
      </c>
      <c r="B1126" s="12" t="str">
        <f t="shared" si="34"/>
        <v>07-1245-9307-7330-2000-0000-0014a3491v5723</v>
      </c>
      <c r="C1126" s="12" t="s">
        <v>4184</v>
      </c>
      <c r="D1126" s="16" t="s">
        <v>4185</v>
      </c>
      <c r="E1126" s="9" t="s">
        <v>4186</v>
      </c>
      <c r="F1126" s="16" t="s">
        <v>4187</v>
      </c>
      <c r="G1126" s="10">
        <v>43977</v>
      </c>
      <c r="H1126" s="13">
        <v>94.5</v>
      </c>
      <c r="I1126" s="8" t="s">
        <v>15</v>
      </c>
      <c r="J1126" s="8" t="s">
        <v>16</v>
      </c>
      <c r="K1126" s="8" t="s">
        <v>800</v>
      </c>
      <c r="L1126" s="8" t="s">
        <v>805</v>
      </c>
      <c r="M1126" s="8" t="s">
        <v>785</v>
      </c>
      <c r="N1126" s="8" t="s">
        <v>786</v>
      </c>
      <c r="O1126" s="43">
        <v>43977</v>
      </c>
      <c r="P1126" s="8">
        <f t="shared" si="35"/>
        <v>5</v>
      </c>
      <c r="Q1126" s="14"/>
    </row>
    <row r="1127" spans="1:17" hidden="1">
      <c r="A1127" s="6">
        <v>1124</v>
      </c>
      <c r="B1127" s="12" t="str">
        <f t="shared" si="34"/>
        <v>07-0158-9346-2710-2000-0000-0010e3590u8217</v>
      </c>
      <c r="C1127" s="12" t="s">
        <v>4188</v>
      </c>
      <c r="D1127" s="16" t="s">
        <v>4189</v>
      </c>
      <c r="E1127" s="9" t="s">
        <v>4190</v>
      </c>
      <c r="F1127" s="16" t="s">
        <v>644</v>
      </c>
      <c r="G1127" s="10">
        <v>43895</v>
      </c>
      <c r="H1127" s="13">
        <v>79.2</v>
      </c>
      <c r="I1127" s="8" t="s">
        <v>15</v>
      </c>
      <c r="J1127" s="8" t="s">
        <v>13</v>
      </c>
      <c r="K1127" s="8" t="s">
        <v>800</v>
      </c>
      <c r="L1127" s="8" t="s">
        <v>801</v>
      </c>
      <c r="M1127" s="8" t="s">
        <v>782</v>
      </c>
      <c r="N1127" s="8" t="s">
        <v>786</v>
      </c>
      <c r="O1127" s="43">
        <v>43895</v>
      </c>
      <c r="P1127" s="8">
        <f t="shared" si="35"/>
        <v>5</v>
      </c>
      <c r="Q1127" s="14"/>
    </row>
    <row r="1128" spans="1:17" hidden="1">
      <c r="A1128" s="6">
        <v>1125</v>
      </c>
      <c r="B1128" s="12" t="str">
        <f t="shared" si="34"/>
        <v>07-0158-9487-1610-2000-0000-0018k4590v8116</v>
      </c>
      <c r="C1128" s="12" t="s">
        <v>4191</v>
      </c>
      <c r="D1128" s="16" t="s">
        <v>4192</v>
      </c>
      <c r="E1128" s="9" t="s">
        <v>4193</v>
      </c>
      <c r="F1128" s="39" t="s">
        <v>826</v>
      </c>
      <c r="G1128" s="10">
        <v>44049</v>
      </c>
      <c r="H1128" s="13">
        <v>95.22</v>
      </c>
      <c r="I1128" s="8" t="s">
        <v>15</v>
      </c>
      <c r="J1128" s="8" t="s">
        <v>13</v>
      </c>
      <c r="K1128" s="8">
        <v>0</v>
      </c>
      <c r="L1128" s="8">
        <v>14</v>
      </c>
      <c r="M1128" s="8" t="s">
        <v>782</v>
      </c>
      <c r="N1128" s="8" t="s">
        <v>786</v>
      </c>
      <c r="O1128" s="43">
        <v>44049</v>
      </c>
      <c r="P1128" s="8">
        <f t="shared" si="35"/>
        <v>5</v>
      </c>
      <c r="Q1128" s="17" t="s">
        <v>646</v>
      </c>
    </row>
    <row r="1129" spans="1:17" hidden="1">
      <c r="A1129" s="6">
        <v>1126</v>
      </c>
      <c r="B1129" s="12" t="str">
        <f t="shared" si="34"/>
        <v>07-0162-3288-1910-2000-0000-0011k2630w2119</v>
      </c>
      <c r="C1129" s="12" t="s">
        <v>4194</v>
      </c>
      <c r="D1129" s="16" t="s">
        <v>4195</v>
      </c>
      <c r="E1129" s="9" t="s">
        <v>4196</v>
      </c>
      <c r="F1129" s="16" t="s">
        <v>4197</v>
      </c>
      <c r="G1129" s="10">
        <v>44165</v>
      </c>
      <c r="H1129" s="13">
        <v>95.22</v>
      </c>
      <c r="I1129" s="8" t="s">
        <v>15</v>
      </c>
      <c r="J1129" s="8" t="s">
        <v>13</v>
      </c>
      <c r="K1129" s="8">
        <v>0</v>
      </c>
      <c r="L1129" s="8">
        <v>14</v>
      </c>
      <c r="M1129" s="8" t="s">
        <v>782</v>
      </c>
      <c r="N1129" s="8" t="s">
        <v>786</v>
      </c>
      <c r="O1129" s="43">
        <v>44165</v>
      </c>
      <c r="P1129" s="8">
        <f t="shared" si="35"/>
        <v>4</v>
      </c>
      <c r="Q1129" s="14"/>
    </row>
    <row r="1130" spans="1:17" hidden="1">
      <c r="A1130" s="6">
        <v>1127</v>
      </c>
      <c r="B1130" s="12" t="str">
        <f t="shared" si="34"/>
        <v>07-0146-0853-2210-2000-0000-0012f8400r6212</v>
      </c>
      <c r="C1130" s="12" t="s">
        <v>4198</v>
      </c>
      <c r="D1130" s="16" t="s">
        <v>4199</v>
      </c>
      <c r="E1130" s="9" t="s">
        <v>4200</v>
      </c>
      <c r="F1130" s="16" t="s">
        <v>647</v>
      </c>
      <c r="G1130" s="10">
        <v>43889</v>
      </c>
      <c r="H1130" s="13">
        <v>26.4</v>
      </c>
      <c r="I1130" s="8" t="s">
        <v>15</v>
      </c>
      <c r="J1130" s="8" t="s">
        <v>16</v>
      </c>
      <c r="K1130" s="8" t="s">
        <v>780</v>
      </c>
      <c r="L1130" s="8" t="s">
        <v>801</v>
      </c>
      <c r="M1130" s="8" t="s">
        <v>785</v>
      </c>
      <c r="N1130" s="8" t="s">
        <v>786</v>
      </c>
      <c r="O1130" s="43">
        <v>43889</v>
      </c>
      <c r="P1130" s="8">
        <f t="shared" si="35"/>
        <v>5</v>
      </c>
      <c r="Q1130" s="14"/>
    </row>
    <row r="1131" spans="1:17" hidden="1">
      <c r="A1131" s="6">
        <v>1128</v>
      </c>
      <c r="B1131" s="12" t="str">
        <f t="shared" si="34"/>
        <v>07-1256-1339-4410-2000-0000-0019d3511x6424</v>
      </c>
      <c r="C1131" s="12" t="s">
        <v>4201</v>
      </c>
      <c r="D1131" s="16" t="s">
        <v>4202</v>
      </c>
      <c r="E1131" s="9" t="s">
        <v>4203</v>
      </c>
      <c r="F1131" s="16" t="s">
        <v>648</v>
      </c>
      <c r="G1131" s="10">
        <v>44166</v>
      </c>
      <c r="H1131" s="13">
        <v>86.25</v>
      </c>
      <c r="I1131" s="8" t="s">
        <v>15</v>
      </c>
      <c r="J1131" s="8" t="s">
        <v>13</v>
      </c>
      <c r="K1131" s="8" t="s">
        <v>800</v>
      </c>
      <c r="L1131" s="8" t="s">
        <v>807</v>
      </c>
      <c r="M1131" s="8" t="s">
        <v>782</v>
      </c>
      <c r="N1131" s="8" t="s">
        <v>786</v>
      </c>
      <c r="O1131" s="43">
        <v>44166</v>
      </c>
      <c r="P1131" s="8">
        <f t="shared" si="35"/>
        <v>4</v>
      </c>
      <c r="Q1131" s="14"/>
    </row>
    <row r="1132" spans="1:17" hidden="1">
      <c r="A1132" s="55">
        <v>1129</v>
      </c>
      <c r="B1132" s="53" t="str">
        <f t="shared" si="34"/>
        <v>----</v>
      </c>
      <c r="C1132" s="45" t="s">
        <v>182</v>
      </c>
      <c r="D1132" s="54" t="s">
        <v>182</v>
      </c>
      <c r="E1132" s="44" t="s">
        <v>4204</v>
      </c>
      <c r="F1132" s="44" t="s">
        <v>645</v>
      </c>
      <c r="G1132" s="45" t="s">
        <v>182</v>
      </c>
      <c r="H1132" s="46">
        <v>74.52</v>
      </c>
      <c r="I1132" s="44" t="s">
        <v>15</v>
      </c>
      <c r="J1132" s="44" t="s">
        <v>13</v>
      </c>
      <c r="K1132" s="44">
        <v>0</v>
      </c>
      <c r="L1132" s="47" t="s">
        <v>182</v>
      </c>
      <c r="M1132" s="44" t="s">
        <v>782</v>
      </c>
      <c r="N1132" s="44" t="s">
        <v>786</v>
      </c>
      <c r="O1132" s="47" t="s">
        <v>182</v>
      </c>
      <c r="P1132" s="8" t="e">
        <f t="shared" si="35"/>
        <v>#VALUE!</v>
      </c>
      <c r="Q1132" s="49" t="s">
        <v>818</v>
      </c>
    </row>
    <row r="1133" spans="1:17" hidden="1">
      <c r="A1133" s="6">
        <v>1130</v>
      </c>
      <c r="B1133" s="12" t="str">
        <f t="shared" si="34"/>
        <v>07-0167-8508-3510-2000-0000-0010a5680w7315</v>
      </c>
      <c r="C1133" s="12" t="s">
        <v>4205</v>
      </c>
      <c r="D1133" s="16" t="s">
        <v>4206</v>
      </c>
      <c r="E1133" s="9" t="s">
        <v>4207</v>
      </c>
      <c r="F1133" s="39" t="s">
        <v>826</v>
      </c>
      <c r="G1133" s="10">
        <v>44240</v>
      </c>
      <c r="H1133" s="13">
        <v>82.8</v>
      </c>
      <c r="I1133" s="8" t="s">
        <v>15</v>
      </c>
      <c r="J1133" s="8" t="s">
        <v>13</v>
      </c>
      <c r="K1133" s="8">
        <v>0</v>
      </c>
      <c r="L1133" s="8">
        <v>14</v>
      </c>
      <c r="M1133" s="8" t="s">
        <v>782</v>
      </c>
      <c r="N1133" s="8" t="s">
        <v>786</v>
      </c>
      <c r="O1133" s="43">
        <v>44240</v>
      </c>
      <c r="P1133" s="8">
        <f t="shared" si="35"/>
        <v>4</v>
      </c>
      <c r="Q1133" s="14"/>
    </row>
    <row r="1134" spans="1:17" hidden="1">
      <c r="A1134" s="6">
        <v>1131</v>
      </c>
      <c r="B1134" s="12" t="str">
        <f t="shared" si="34"/>
        <v>07-0111-1103-1310-2000-0000-0015a1110r1113</v>
      </c>
      <c r="C1134" s="12" t="s">
        <v>4208</v>
      </c>
      <c r="D1134" s="16" t="s">
        <v>4209</v>
      </c>
      <c r="E1134" s="9" t="s">
        <v>4210</v>
      </c>
      <c r="F1134" s="16" t="s">
        <v>649</v>
      </c>
      <c r="G1134" s="10">
        <v>43978</v>
      </c>
      <c r="H1134" s="13">
        <v>61.6</v>
      </c>
      <c r="I1134" s="8" t="s">
        <v>15</v>
      </c>
      <c r="J1134" s="8" t="s">
        <v>32</v>
      </c>
      <c r="K1134" s="8" t="s">
        <v>800</v>
      </c>
      <c r="L1134" s="8" t="s">
        <v>801</v>
      </c>
      <c r="M1134" s="8" t="s">
        <v>789</v>
      </c>
      <c r="N1134" s="8" t="s">
        <v>786</v>
      </c>
      <c r="O1134" s="43">
        <v>43978</v>
      </c>
      <c r="P1134" s="8">
        <f t="shared" si="35"/>
        <v>5</v>
      </c>
      <c r="Q1134" s="14"/>
    </row>
    <row r="1135" spans="1:17" hidden="1">
      <c r="A1135" s="6">
        <v>1132</v>
      </c>
      <c r="B1135" s="12" t="str">
        <f t="shared" si="34"/>
        <v>07-0111-1103-6510-2000-0000-0016a1110r1615</v>
      </c>
      <c r="C1135" s="12" t="s">
        <v>4211</v>
      </c>
      <c r="D1135" s="16" t="s">
        <v>4212</v>
      </c>
      <c r="E1135" s="9" t="s">
        <v>4213</v>
      </c>
      <c r="F1135" s="16" t="s">
        <v>649</v>
      </c>
      <c r="G1135" s="10">
        <v>43977</v>
      </c>
      <c r="H1135" s="13">
        <v>44</v>
      </c>
      <c r="I1135" s="8" t="s">
        <v>15</v>
      </c>
      <c r="J1135" s="8" t="s">
        <v>32</v>
      </c>
      <c r="K1135" s="8" t="s">
        <v>800</v>
      </c>
      <c r="L1135" s="8" t="s">
        <v>801</v>
      </c>
      <c r="M1135" s="8" t="s">
        <v>789</v>
      </c>
      <c r="N1135" s="8" t="s">
        <v>786</v>
      </c>
      <c r="O1135" s="43">
        <v>43977</v>
      </c>
      <c r="P1135" s="8">
        <f t="shared" si="35"/>
        <v>5</v>
      </c>
      <c r="Q1135" s="14"/>
    </row>
    <row r="1136" spans="1:17" hidden="1">
      <c r="A1136" s="6">
        <v>1133</v>
      </c>
      <c r="B1136" s="12" t="str">
        <f t="shared" si="34"/>
        <v/>
      </c>
      <c r="C1136" s="12"/>
      <c r="D1136" s="16"/>
      <c r="E1136" s="9" t="s">
        <v>4214</v>
      </c>
      <c r="F1136" s="16" t="s">
        <v>650</v>
      </c>
      <c r="G1136" s="10" t="s">
        <v>406</v>
      </c>
      <c r="H1136" s="13">
        <v>0</v>
      </c>
      <c r="I1136" s="8" t="s">
        <v>15</v>
      </c>
      <c r="J1136" s="8" t="s">
        <v>75</v>
      </c>
      <c r="K1136" s="8">
        <v>0</v>
      </c>
      <c r="L1136" s="8" t="s">
        <v>808</v>
      </c>
      <c r="M1136" s="8" t="s">
        <v>792</v>
      </c>
      <c r="N1136" s="8" t="s">
        <v>786</v>
      </c>
      <c r="O1136" s="43" t="s">
        <v>182</v>
      </c>
      <c r="P1136" s="8" t="e">
        <f t="shared" si="35"/>
        <v>#VALUE!</v>
      </c>
      <c r="Q1136" s="14"/>
    </row>
    <row r="1137" spans="1:17" hidden="1">
      <c r="A1137" s="6">
        <v>1134</v>
      </c>
      <c r="B1137" s="12" t="str">
        <f t="shared" si="34"/>
        <v/>
      </c>
      <c r="C1137" s="12"/>
      <c r="D1137" s="16"/>
      <c r="E1137" s="9" t="s">
        <v>4215</v>
      </c>
      <c r="F1137" s="16" t="s">
        <v>457</v>
      </c>
      <c r="G1137" s="10">
        <v>43951</v>
      </c>
      <c r="H1137" s="13">
        <v>79.2</v>
      </c>
      <c r="I1137" s="8" t="s">
        <v>15</v>
      </c>
      <c r="J1137" s="8" t="s">
        <v>13</v>
      </c>
      <c r="K1137" s="8">
        <v>0</v>
      </c>
      <c r="L1137" s="8" t="s">
        <v>801</v>
      </c>
      <c r="M1137" s="8" t="s">
        <v>782</v>
      </c>
      <c r="N1137" s="8" t="s">
        <v>786</v>
      </c>
      <c r="O1137" s="43">
        <v>43951</v>
      </c>
      <c r="P1137" s="8">
        <f t="shared" si="35"/>
        <v>5</v>
      </c>
      <c r="Q1137" s="14"/>
    </row>
    <row r="1138" spans="1:17" hidden="1">
      <c r="A1138" s="6">
        <v>1135</v>
      </c>
      <c r="B1138" s="12" t="str">
        <f t="shared" si="34"/>
        <v>07-0156-2279-8510-2000-0000-0010h2520x6815</v>
      </c>
      <c r="C1138" s="12" t="s">
        <v>4216</v>
      </c>
      <c r="D1138" s="16" t="s">
        <v>4217</v>
      </c>
      <c r="E1138" s="9" t="s">
        <v>4218</v>
      </c>
      <c r="F1138" s="16" t="s">
        <v>614</v>
      </c>
      <c r="G1138" s="10">
        <v>43889</v>
      </c>
      <c r="H1138" s="13">
        <v>61.6</v>
      </c>
      <c r="I1138" s="8" t="s">
        <v>15</v>
      </c>
      <c r="J1138" s="8" t="s">
        <v>13</v>
      </c>
      <c r="K1138" s="8" t="s">
        <v>800</v>
      </c>
      <c r="L1138" s="8" t="s">
        <v>801</v>
      </c>
      <c r="M1138" s="8" t="s">
        <v>782</v>
      </c>
      <c r="N1138" s="8" t="s">
        <v>786</v>
      </c>
      <c r="O1138" s="43">
        <v>43889</v>
      </c>
      <c r="P1138" s="8">
        <f t="shared" si="35"/>
        <v>5</v>
      </c>
      <c r="Q1138" s="14"/>
    </row>
    <row r="1139" spans="1:17" hidden="1">
      <c r="A1139" s="6">
        <v>1136</v>
      </c>
      <c r="B1139" s="12" t="str">
        <f t="shared" si="34"/>
        <v>07-0171-1772-3710-2000-0000-0013h7710q1317</v>
      </c>
      <c r="C1139" s="12" t="s">
        <v>4219</v>
      </c>
      <c r="D1139" s="16" t="s">
        <v>4220</v>
      </c>
      <c r="E1139" s="9" t="s">
        <v>4221</v>
      </c>
      <c r="F1139" s="16" t="s">
        <v>651</v>
      </c>
      <c r="G1139" s="10">
        <v>44081</v>
      </c>
      <c r="H1139" s="13">
        <v>64.260000000000005</v>
      </c>
      <c r="I1139" s="8" t="s">
        <v>15</v>
      </c>
      <c r="J1139" s="8" t="s">
        <v>75</v>
      </c>
      <c r="K1139" s="8" t="s">
        <v>800</v>
      </c>
      <c r="L1139" s="8" t="s">
        <v>805</v>
      </c>
      <c r="M1139" s="8" t="s">
        <v>792</v>
      </c>
      <c r="N1139" s="8" t="s">
        <v>786</v>
      </c>
      <c r="O1139" s="43">
        <v>44081</v>
      </c>
      <c r="P1139" s="8">
        <f t="shared" si="35"/>
        <v>4</v>
      </c>
      <c r="Q1139" s="14"/>
    </row>
    <row r="1140" spans="1:17" hidden="1">
      <c r="A1140" s="6">
        <v>1137</v>
      </c>
      <c r="B1140" s="12" t="str">
        <f t="shared" si="34"/>
        <v>07-0171-1772-3510-2000-0000-0017h7710q1315</v>
      </c>
      <c r="C1140" s="12" t="s">
        <v>4222</v>
      </c>
      <c r="D1140" s="16" t="s">
        <v>4223</v>
      </c>
      <c r="E1140" s="9" t="s">
        <v>4224</v>
      </c>
      <c r="F1140" s="16" t="s">
        <v>651</v>
      </c>
      <c r="G1140" s="10">
        <v>44081</v>
      </c>
      <c r="H1140" s="13">
        <v>61.74</v>
      </c>
      <c r="I1140" s="8" t="s">
        <v>15</v>
      </c>
      <c r="J1140" s="8" t="s">
        <v>75</v>
      </c>
      <c r="K1140" s="8" t="s">
        <v>800</v>
      </c>
      <c r="L1140" s="8" t="s">
        <v>805</v>
      </c>
      <c r="M1140" s="8" t="s">
        <v>792</v>
      </c>
      <c r="N1140" s="8" t="s">
        <v>786</v>
      </c>
      <c r="O1140" s="43">
        <v>44081</v>
      </c>
      <c r="P1140" s="8">
        <f t="shared" si="35"/>
        <v>4</v>
      </c>
      <c r="Q1140" s="14"/>
    </row>
    <row r="1141" spans="1:17" hidden="1">
      <c r="A1141" s="6">
        <v>1138</v>
      </c>
      <c r="B1141" s="12" t="str">
        <f t="shared" si="34"/>
        <v>07-0156-2556-8010-2000-0000-0019f5520u6810</v>
      </c>
      <c r="C1141" s="12" t="s">
        <v>4225</v>
      </c>
      <c r="D1141" s="16" t="s">
        <v>4226</v>
      </c>
      <c r="E1141" s="9" t="s">
        <v>4227</v>
      </c>
      <c r="F1141" s="16" t="s">
        <v>652</v>
      </c>
      <c r="G1141" s="10">
        <v>44165</v>
      </c>
      <c r="H1141" s="13">
        <v>90.72</v>
      </c>
      <c r="I1141" s="8" t="s">
        <v>15</v>
      </c>
      <c r="J1141" s="8" t="s">
        <v>13</v>
      </c>
      <c r="K1141" s="8" t="s">
        <v>800</v>
      </c>
      <c r="L1141" s="8" t="s">
        <v>805</v>
      </c>
      <c r="M1141" s="8" t="s">
        <v>782</v>
      </c>
      <c r="N1141" s="8" t="s">
        <v>786</v>
      </c>
      <c r="O1141" s="43">
        <v>44165</v>
      </c>
      <c r="P1141" s="8">
        <f t="shared" si="35"/>
        <v>4</v>
      </c>
      <c r="Q1141" s="14"/>
    </row>
    <row r="1142" spans="1:17" hidden="1">
      <c r="A1142" s="6">
        <v>1139</v>
      </c>
      <c r="B1142" s="12" t="str">
        <f t="shared" si="34"/>
        <v>07-0156-2556-8210-2000-0000-0015f5520u6812</v>
      </c>
      <c r="C1142" s="12" t="s">
        <v>4228</v>
      </c>
      <c r="D1142" s="16" t="s">
        <v>4229</v>
      </c>
      <c r="E1142" s="9" t="s">
        <v>4230</v>
      </c>
      <c r="F1142" s="16" t="s">
        <v>652</v>
      </c>
      <c r="G1142" s="10">
        <v>44165</v>
      </c>
      <c r="H1142" s="13">
        <v>90.72</v>
      </c>
      <c r="I1142" s="8" t="s">
        <v>15</v>
      </c>
      <c r="J1142" s="8" t="s">
        <v>13</v>
      </c>
      <c r="K1142" s="8" t="s">
        <v>800</v>
      </c>
      <c r="L1142" s="8" t="s">
        <v>805</v>
      </c>
      <c r="M1142" s="8" t="s">
        <v>782</v>
      </c>
      <c r="N1142" s="8" t="s">
        <v>786</v>
      </c>
      <c r="O1142" s="43">
        <v>44165</v>
      </c>
      <c r="P1142" s="8">
        <f t="shared" si="35"/>
        <v>4</v>
      </c>
      <c r="Q1142" s="14"/>
    </row>
    <row r="1143" spans="1:17" hidden="1">
      <c r="A1143" s="6">
        <v>1140</v>
      </c>
      <c r="B1143" s="12" t="str">
        <f t="shared" si="34"/>
        <v/>
      </c>
      <c r="C1143" s="12"/>
      <c r="D1143" s="16"/>
      <c r="E1143" s="9" t="s">
        <v>4231</v>
      </c>
      <c r="F1143" s="16" t="s">
        <v>237</v>
      </c>
      <c r="G1143" s="10">
        <v>43979</v>
      </c>
      <c r="H1143" s="13">
        <v>69.3</v>
      </c>
      <c r="I1143" s="8" t="s">
        <v>15</v>
      </c>
      <c r="J1143" s="8" t="s">
        <v>75</v>
      </c>
      <c r="K1143" s="8">
        <v>0</v>
      </c>
      <c r="L1143" s="8" t="s">
        <v>805</v>
      </c>
      <c r="M1143" s="8" t="s">
        <v>792</v>
      </c>
      <c r="N1143" s="8" t="s">
        <v>786</v>
      </c>
      <c r="O1143" s="43">
        <v>43979</v>
      </c>
      <c r="P1143" s="8">
        <f t="shared" si="35"/>
        <v>5</v>
      </c>
      <c r="Q1143" s="14"/>
    </row>
    <row r="1144" spans="1:17" hidden="1">
      <c r="A1144" s="6">
        <v>1141</v>
      </c>
      <c r="B1144" s="12" t="str">
        <f t="shared" si="34"/>
        <v>07-0171-1769-9410-2000-0000-0016g7710x1914</v>
      </c>
      <c r="C1144" s="12" t="s">
        <v>4232</v>
      </c>
      <c r="D1144" s="16" t="s">
        <v>4233</v>
      </c>
      <c r="E1144" s="9" t="s">
        <v>4234</v>
      </c>
      <c r="F1144" s="16" t="s">
        <v>237</v>
      </c>
      <c r="G1144" s="10">
        <v>44013</v>
      </c>
      <c r="H1144" s="13">
        <v>79.38</v>
      </c>
      <c r="I1144" s="8" t="s">
        <v>15</v>
      </c>
      <c r="J1144" s="8" t="s">
        <v>75</v>
      </c>
      <c r="K1144" s="8" t="s">
        <v>800</v>
      </c>
      <c r="L1144" s="8" t="s">
        <v>805</v>
      </c>
      <c r="M1144" s="8" t="s">
        <v>792</v>
      </c>
      <c r="N1144" s="8" t="s">
        <v>786</v>
      </c>
      <c r="O1144" s="43">
        <v>44013</v>
      </c>
      <c r="P1144" s="8">
        <f t="shared" si="35"/>
        <v>5</v>
      </c>
      <c r="Q1144" s="14"/>
    </row>
    <row r="1145" spans="1:17" hidden="1">
      <c r="A1145" s="6">
        <v>1142</v>
      </c>
      <c r="B1145" s="12" t="str">
        <f t="shared" si="34"/>
        <v>07-0158-9345-8610-2000-0000-0014e3590t8816</v>
      </c>
      <c r="C1145" s="12" t="s">
        <v>4235</v>
      </c>
      <c r="D1145" s="16" t="s">
        <v>4236</v>
      </c>
      <c r="E1145" s="9" t="s">
        <v>4237</v>
      </c>
      <c r="F1145" s="16" t="s">
        <v>457</v>
      </c>
      <c r="G1145" s="10">
        <v>43943</v>
      </c>
      <c r="H1145" s="13">
        <v>88</v>
      </c>
      <c r="I1145" s="8" t="s">
        <v>15</v>
      </c>
      <c r="J1145" s="8" t="s">
        <v>13</v>
      </c>
      <c r="K1145" s="8" t="s">
        <v>800</v>
      </c>
      <c r="L1145" s="8" t="s">
        <v>801</v>
      </c>
      <c r="M1145" s="8" t="s">
        <v>782</v>
      </c>
      <c r="N1145" s="8" t="s">
        <v>786</v>
      </c>
      <c r="O1145" s="43">
        <v>43943</v>
      </c>
      <c r="P1145" s="8">
        <f t="shared" si="35"/>
        <v>5</v>
      </c>
      <c r="Q1145" s="14"/>
    </row>
    <row r="1146" spans="1:17" hidden="1">
      <c r="A1146" s="6">
        <v>1143</v>
      </c>
      <c r="B1146" s="12" t="str">
        <f t="shared" si="34"/>
        <v>07-1234-1976-1110-2000-0000-0018h9311u4121</v>
      </c>
      <c r="C1146" s="12" t="s">
        <v>4238</v>
      </c>
      <c r="D1146" s="16" t="s">
        <v>4239</v>
      </c>
      <c r="E1146" s="9" t="s">
        <v>4240</v>
      </c>
      <c r="F1146" s="16" t="s">
        <v>653</v>
      </c>
      <c r="G1146" s="10">
        <v>44370</v>
      </c>
      <c r="H1146" s="13">
        <v>74.52</v>
      </c>
      <c r="I1146" s="8" t="s">
        <v>15</v>
      </c>
      <c r="J1146" s="8" t="s">
        <v>16</v>
      </c>
      <c r="K1146" s="8" t="s">
        <v>800</v>
      </c>
      <c r="L1146" s="8" t="s">
        <v>807</v>
      </c>
      <c r="M1146" s="8" t="s">
        <v>785</v>
      </c>
      <c r="N1146" s="8" t="s">
        <v>786</v>
      </c>
      <c r="O1146" s="43">
        <v>44370</v>
      </c>
      <c r="P1146" s="8">
        <f t="shared" si="35"/>
        <v>4</v>
      </c>
      <c r="Q1146" s="14"/>
    </row>
    <row r="1147" spans="1:17" hidden="1">
      <c r="A1147" s="6">
        <v>1144</v>
      </c>
      <c r="B1147" s="12" t="str">
        <f t="shared" si="34"/>
        <v>07-0130-5087-1210-2000-0000-0018k0350v0112</v>
      </c>
      <c r="C1147" s="12" t="s">
        <v>4241</v>
      </c>
      <c r="D1147" s="16" t="s">
        <v>4242</v>
      </c>
      <c r="E1147" s="9" t="s">
        <v>4243</v>
      </c>
      <c r="F1147" s="16" t="s">
        <v>424</v>
      </c>
      <c r="G1147" s="10">
        <v>43936</v>
      </c>
      <c r="H1147" s="13">
        <v>25.92</v>
      </c>
      <c r="I1147" s="8" t="s">
        <v>15</v>
      </c>
      <c r="J1147" s="8" t="s">
        <v>16</v>
      </c>
      <c r="K1147" s="8" t="s">
        <v>800</v>
      </c>
      <c r="L1147" s="8" t="s">
        <v>796</v>
      </c>
      <c r="M1147" s="8" t="s">
        <v>785</v>
      </c>
      <c r="N1147" s="8" t="s">
        <v>786</v>
      </c>
      <c r="O1147" s="43">
        <v>43936</v>
      </c>
      <c r="P1147" s="8">
        <f t="shared" si="35"/>
        <v>5</v>
      </c>
      <c r="Q1147" s="14"/>
    </row>
    <row r="1148" spans="1:17" hidden="1">
      <c r="A1148" s="6">
        <v>1145</v>
      </c>
      <c r="B1148" s="12" t="str">
        <f t="shared" si="34"/>
        <v>07-0146-1056-7310-2000-000-0010</v>
      </c>
      <c r="C1148" s="12" t="s">
        <v>4244</v>
      </c>
      <c r="D1148" s="16"/>
      <c r="E1148" s="9" t="s">
        <v>4245</v>
      </c>
      <c r="F1148" s="16" t="s">
        <v>654</v>
      </c>
      <c r="G1148" s="10">
        <v>44338</v>
      </c>
      <c r="H1148" s="13">
        <v>90.72</v>
      </c>
      <c r="I1148" s="8" t="s">
        <v>15</v>
      </c>
      <c r="J1148" s="8" t="s">
        <v>16</v>
      </c>
      <c r="K1148" s="8">
        <v>0</v>
      </c>
      <c r="L1148" s="8" t="s">
        <v>805</v>
      </c>
      <c r="M1148" s="8" t="s">
        <v>785</v>
      </c>
      <c r="N1148" s="8" t="s">
        <v>786</v>
      </c>
      <c r="O1148" s="43">
        <v>44338</v>
      </c>
      <c r="P1148" s="8">
        <f t="shared" si="35"/>
        <v>4</v>
      </c>
      <c r="Q1148" s="14"/>
    </row>
    <row r="1149" spans="1:17" hidden="1">
      <c r="A1149" s="6">
        <v>1146</v>
      </c>
      <c r="B1149" s="12" t="str">
        <f t="shared" si="34"/>
        <v>07-0146-0817-4710-2000-0000-0017b8400v6417</v>
      </c>
      <c r="C1149" s="12" t="s">
        <v>4246</v>
      </c>
      <c r="D1149" s="16" t="s">
        <v>4247</v>
      </c>
      <c r="E1149" s="9" t="s">
        <v>4248</v>
      </c>
      <c r="F1149" s="16" t="s">
        <v>4249</v>
      </c>
      <c r="G1149" s="10">
        <v>44252</v>
      </c>
      <c r="H1149" s="13">
        <v>52.8</v>
      </c>
      <c r="I1149" s="8" t="s">
        <v>15</v>
      </c>
      <c r="J1149" s="8" t="s">
        <v>16</v>
      </c>
      <c r="K1149" s="8" t="s">
        <v>780</v>
      </c>
      <c r="L1149" s="8" t="s">
        <v>801</v>
      </c>
      <c r="M1149" s="8" t="s">
        <v>785</v>
      </c>
      <c r="N1149" s="8" t="s">
        <v>786</v>
      </c>
      <c r="O1149" s="43">
        <v>44252</v>
      </c>
      <c r="P1149" s="8">
        <f t="shared" si="35"/>
        <v>4</v>
      </c>
      <c r="Q1149" s="14"/>
    </row>
    <row r="1150" spans="1:17" hidden="1">
      <c r="A1150" s="6">
        <v>1147</v>
      </c>
      <c r="B1150" s="12" t="str">
        <f t="shared" si="34"/>
        <v>07-0167-8265-2710-2000-0000-0015g2680t7217</v>
      </c>
      <c r="C1150" s="12" t="s">
        <v>4250</v>
      </c>
      <c r="D1150" s="16" t="s">
        <v>4251</v>
      </c>
      <c r="E1150" s="9" t="s">
        <v>4252</v>
      </c>
      <c r="F1150" s="16" t="s">
        <v>655</v>
      </c>
      <c r="G1150" s="10">
        <v>44027</v>
      </c>
      <c r="H1150" s="13">
        <v>89.1</v>
      </c>
      <c r="I1150" s="8" t="s">
        <v>15</v>
      </c>
      <c r="J1150" s="8" t="s">
        <v>13</v>
      </c>
      <c r="K1150" s="8" t="s">
        <v>800</v>
      </c>
      <c r="L1150" s="8" t="s">
        <v>801</v>
      </c>
      <c r="M1150" s="8" t="s">
        <v>782</v>
      </c>
      <c r="N1150" s="8" t="s">
        <v>786</v>
      </c>
      <c r="O1150" s="43">
        <v>44027</v>
      </c>
      <c r="P1150" s="8">
        <f t="shared" si="35"/>
        <v>5</v>
      </c>
      <c r="Q1150" s="14"/>
    </row>
    <row r="1151" spans="1:17" hidden="1">
      <c r="A1151" s="6">
        <v>1148</v>
      </c>
      <c r="B1151" s="12" t="str">
        <f t="shared" si="34"/>
        <v>07-0127-5005-6610-2000-0000-0019a0250t7616</v>
      </c>
      <c r="C1151" s="12" t="s">
        <v>4253</v>
      </c>
      <c r="D1151" s="16" t="s">
        <v>4254</v>
      </c>
      <c r="E1151" s="9" t="s">
        <v>4255</v>
      </c>
      <c r="F1151" s="39" t="s">
        <v>826</v>
      </c>
      <c r="G1151" s="10">
        <v>44074</v>
      </c>
      <c r="H1151" s="13">
        <v>46.92</v>
      </c>
      <c r="I1151" s="8" t="s">
        <v>15</v>
      </c>
      <c r="J1151" s="8" t="s">
        <v>38</v>
      </c>
      <c r="K1151" s="8" t="s">
        <v>800</v>
      </c>
      <c r="L1151" s="8">
        <v>18</v>
      </c>
      <c r="M1151" s="8" t="s">
        <v>790</v>
      </c>
      <c r="N1151" s="8" t="s">
        <v>786</v>
      </c>
      <c r="O1151" s="43">
        <v>44074</v>
      </c>
      <c r="P1151" s="8">
        <f t="shared" si="35"/>
        <v>5</v>
      </c>
      <c r="Q1151" s="14"/>
    </row>
    <row r="1152" spans="1:17" hidden="1">
      <c r="A1152" s="6">
        <v>1149</v>
      </c>
      <c r="B1152" s="12" t="str">
        <f t="shared" si="34"/>
        <v>07-0158-9339-3510-2000-0000-0015d3590x8315</v>
      </c>
      <c r="C1152" s="12" t="s">
        <v>4256</v>
      </c>
      <c r="D1152" s="16" t="s">
        <v>4257</v>
      </c>
      <c r="E1152" s="9" t="s">
        <v>4258</v>
      </c>
      <c r="F1152" s="16" t="s">
        <v>398</v>
      </c>
      <c r="G1152" s="10">
        <v>44445</v>
      </c>
      <c r="H1152" s="13">
        <v>61.6</v>
      </c>
      <c r="I1152" s="8" t="s">
        <v>15</v>
      </c>
      <c r="J1152" s="8" t="s">
        <v>13</v>
      </c>
      <c r="K1152" s="8" t="s">
        <v>800</v>
      </c>
      <c r="L1152" s="8" t="s">
        <v>801</v>
      </c>
      <c r="M1152" s="8" t="s">
        <v>782</v>
      </c>
      <c r="N1152" s="8" t="s">
        <v>786</v>
      </c>
      <c r="O1152" s="43">
        <v>44445</v>
      </c>
      <c r="P1152" s="8">
        <f t="shared" si="35"/>
        <v>3</v>
      </c>
      <c r="Q1152" s="14"/>
    </row>
    <row r="1153" spans="1:17" hidden="1">
      <c r="A1153" s="6">
        <v>1150</v>
      </c>
      <c r="B1153" s="12" t="str">
        <f t="shared" si="34"/>
        <v>07-1285-5041-1510-2000-0000-0017e0851p5125</v>
      </c>
      <c r="C1153" s="12" t="s">
        <v>4259</v>
      </c>
      <c r="D1153" s="16" t="s">
        <v>4260</v>
      </c>
      <c r="E1153" s="9" t="s">
        <v>4261</v>
      </c>
      <c r="F1153" s="16" t="s">
        <v>656</v>
      </c>
      <c r="G1153" s="10">
        <v>44065</v>
      </c>
      <c r="H1153" s="13">
        <v>44.85</v>
      </c>
      <c r="I1153" s="8" t="s">
        <v>15</v>
      </c>
      <c r="J1153" s="8" t="s">
        <v>75</v>
      </c>
      <c r="K1153" s="8" t="s">
        <v>800</v>
      </c>
      <c r="L1153" s="8" t="s">
        <v>807</v>
      </c>
      <c r="M1153" s="8" t="s">
        <v>792</v>
      </c>
      <c r="N1153" s="8" t="s">
        <v>786</v>
      </c>
      <c r="O1153" s="43">
        <v>44065</v>
      </c>
      <c r="P1153" s="8">
        <f t="shared" si="35"/>
        <v>5</v>
      </c>
      <c r="Q1153" s="14"/>
    </row>
    <row r="1154" spans="1:17" hidden="1">
      <c r="A1154" s="6">
        <v>1151</v>
      </c>
      <c r="B1154" s="12" t="str">
        <f t="shared" si="34"/>
        <v>07-0158-9344-4610-2000-0000-0011e3590s8416</v>
      </c>
      <c r="C1154" s="12" t="s">
        <v>4262</v>
      </c>
      <c r="D1154" s="16" t="s">
        <v>4263</v>
      </c>
      <c r="E1154" s="9" t="s">
        <v>4264</v>
      </c>
      <c r="F1154" s="39" t="s">
        <v>826</v>
      </c>
      <c r="G1154" s="10">
        <v>44120</v>
      </c>
      <c r="H1154" s="13">
        <v>53.82</v>
      </c>
      <c r="I1154" s="8" t="s">
        <v>15</v>
      </c>
      <c r="J1154" s="8" t="s">
        <v>13</v>
      </c>
      <c r="K1154" s="8" t="s">
        <v>800</v>
      </c>
      <c r="L1154" s="8">
        <v>18</v>
      </c>
      <c r="M1154" s="8" t="s">
        <v>782</v>
      </c>
      <c r="N1154" s="8" t="s">
        <v>786</v>
      </c>
      <c r="O1154" s="43">
        <v>44120</v>
      </c>
      <c r="P1154" s="8">
        <f t="shared" si="35"/>
        <v>4</v>
      </c>
      <c r="Q1154" s="14"/>
    </row>
    <row r="1155" spans="1:17" hidden="1">
      <c r="A1155" s="6">
        <v>1152</v>
      </c>
      <c r="B1155" s="12" t="str">
        <f t="shared" si="34"/>
        <v>07-0158-9344-4910-2000-0000-0010e3590s8419</v>
      </c>
      <c r="C1155" s="12" t="s">
        <v>4265</v>
      </c>
      <c r="D1155" s="16" t="s">
        <v>4266</v>
      </c>
      <c r="E1155" s="9" t="s">
        <v>4267</v>
      </c>
      <c r="F1155" s="39" t="s">
        <v>826</v>
      </c>
      <c r="G1155" s="10">
        <v>44074</v>
      </c>
      <c r="H1155" s="13">
        <v>81.42</v>
      </c>
      <c r="I1155" s="8" t="s">
        <v>15</v>
      </c>
      <c r="J1155" s="8" t="s">
        <v>13</v>
      </c>
      <c r="K1155" s="8">
        <v>0</v>
      </c>
      <c r="L1155" s="8">
        <v>18</v>
      </c>
      <c r="M1155" s="8" t="s">
        <v>782</v>
      </c>
      <c r="N1155" s="8" t="s">
        <v>786</v>
      </c>
      <c r="O1155" s="43">
        <v>44074</v>
      </c>
      <c r="P1155" s="8">
        <f t="shared" si="35"/>
        <v>5</v>
      </c>
      <c r="Q1155" s="14"/>
    </row>
    <row r="1156" spans="1:17" hidden="1">
      <c r="A1156" s="6">
        <v>1153</v>
      </c>
      <c r="B1156" s="12" t="str">
        <f t="shared" si="34"/>
        <v>07-0158-9347-7610-2000-0000-0011e3590v8716</v>
      </c>
      <c r="C1156" s="12" t="s">
        <v>4268</v>
      </c>
      <c r="D1156" s="16" t="s">
        <v>4269</v>
      </c>
      <c r="E1156" s="9" t="s">
        <v>4270</v>
      </c>
      <c r="F1156" s="16" t="s">
        <v>123</v>
      </c>
      <c r="G1156" s="10">
        <v>44082</v>
      </c>
      <c r="H1156" s="13">
        <v>10.08</v>
      </c>
      <c r="I1156" s="8" t="s">
        <v>15</v>
      </c>
      <c r="J1156" s="8" t="s">
        <v>13</v>
      </c>
      <c r="K1156" s="8" t="s">
        <v>800</v>
      </c>
      <c r="L1156" s="8" t="s">
        <v>801</v>
      </c>
      <c r="M1156" s="8" t="s">
        <v>782</v>
      </c>
      <c r="N1156" s="8" t="s">
        <v>786</v>
      </c>
      <c r="O1156" s="43">
        <v>44082</v>
      </c>
      <c r="P1156" s="8">
        <f t="shared" si="35"/>
        <v>4</v>
      </c>
      <c r="Q1156" s="14"/>
    </row>
    <row r="1157" spans="1:17" hidden="1">
      <c r="A1157" s="6">
        <v>1154</v>
      </c>
      <c r="B1157" s="12" t="str">
        <f t="shared" ref="B1157:B1220" si="36">C1157&amp;D1157</f>
        <v>07-0158-9347-2320-2000-0000-0012e3590v8213</v>
      </c>
      <c r="C1157" s="12" t="s">
        <v>4271</v>
      </c>
      <c r="D1157" s="16" t="s">
        <v>4272</v>
      </c>
      <c r="E1157" s="9" t="s">
        <v>4273</v>
      </c>
      <c r="F1157" s="16" t="s">
        <v>123</v>
      </c>
      <c r="G1157" s="10">
        <v>44082</v>
      </c>
      <c r="H1157" s="13">
        <v>10.08</v>
      </c>
      <c r="I1157" s="8" t="s">
        <v>15</v>
      </c>
      <c r="J1157" s="8" t="s">
        <v>13</v>
      </c>
      <c r="K1157" s="8" t="s">
        <v>800</v>
      </c>
      <c r="L1157" s="8" t="s">
        <v>801</v>
      </c>
      <c r="M1157" s="8" t="s">
        <v>782</v>
      </c>
      <c r="N1157" s="8" t="s">
        <v>786</v>
      </c>
      <c r="O1157" s="43">
        <v>44082</v>
      </c>
      <c r="P1157" s="8">
        <f t="shared" si="35"/>
        <v>4</v>
      </c>
      <c r="Q1157" s="14"/>
    </row>
    <row r="1158" spans="1:17" hidden="1">
      <c r="A1158" s="6">
        <v>1155</v>
      </c>
      <c r="B1158" s="12" t="str">
        <f t="shared" si="36"/>
        <v>07-0158-9353-4310-2000-0000-0010f3590r8413</v>
      </c>
      <c r="C1158" s="12" t="s">
        <v>4274</v>
      </c>
      <c r="D1158" s="16" t="s">
        <v>4275</v>
      </c>
      <c r="E1158" s="9" t="s">
        <v>4276</v>
      </c>
      <c r="F1158" s="16" t="s">
        <v>123</v>
      </c>
      <c r="G1158" s="10">
        <v>44082</v>
      </c>
      <c r="H1158" s="13">
        <v>10.08</v>
      </c>
      <c r="I1158" s="8" t="s">
        <v>15</v>
      </c>
      <c r="J1158" s="8" t="s">
        <v>13</v>
      </c>
      <c r="K1158" s="8" t="s">
        <v>800</v>
      </c>
      <c r="L1158" s="8" t="s">
        <v>801</v>
      </c>
      <c r="M1158" s="8" t="s">
        <v>782</v>
      </c>
      <c r="N1158" s="8" t="s">
        <v>786</v>
      </c>
      <c r="O1158" s="43">
        <v>44082</v>
      </c>
      <c r="P1158" s="8">
        <f t="shared" ref="P1158:P1221" si="37">DATEDIF(O1158,$B$1,"Y")</f>
        <v>4</v>
      </c>
      <c r="Q1158" s="14"/>
    </row>
    <row r="1159" spans="1:17" hidden="1">
      <c r="A1159" s="6">
        <v>1156</v>
      </c>
      <c r="B1159" s="12" t="str">
        <f t="shared" si="36"/>
        <v>07-0158-9347-7410-2000-0000-0015e3590v8714</v>
      </c>
      <c r="C1159" s="12" t="s">
        <v>4277</v>
      </c>
      <c r="D1159" s="16" t="s">
        <v>4278</v>
      </c>
      <c r="E1159" s="9" t="s">
        <v>4279</v>
      </c>
      <c r="F1159" s="16" t="s">
        <v>123</v>
      </c>
      <c r="G1159" s="10">
        <v>44082</v>
      </c>
      <c r="H1159" s="13">
        <v>10.08</v>
      </c>
      <c r="I1159" s="8" t="s">
        <v>15</v>
      </c>
      <c r="J1159" s="8" t="s">
        <v>13</v>
      </c>
      <c r="K1159" s="8" t="s">
        <v>800</v>
      </c>
      <c r="L1159" s="8" t="s">
        <v>801</v>
      </c>
      <c r="M1159" s="8" t="s">
        <v>782</v>
      </c>
      <c r="N1159" s="8" t="s">
        <v>786</v>
      </c>
      <c r="O1159" s="43">
        <v>44082</v>
      </c>
      <c r="P1159" s="8">
        <f t="shared" si="37"/>
        <v>4</v>
      </c>
      <c r="Q1159" s="14"/>
    </row>
    <row r="1160" spans="1:17" hidden="1">
      <c r="A1160" s="6">
        <v>1157</v>
      </c>
      <c r="B1160" s="12" t="str">
        <f t="shared" si="36"/>
        <v>07-0158-9342-8010-2000-0000-0019e3590q8810</v>
      </c>
      <c r="C1160" s="12" t="s">
        <v>4280</v>
      </c>
      <c r="D1160" s="16" t="s">
        <v>4281</v>
      </c>
      <c r="E1160" s="9" t="s">
        <v>4282</v>
      </c>
      <c r="F1160" s="16" t="s">
        <v>260</v>
      </c>
      <c r="G1160" s="10">
        <v>44173</v>
      </c>
      <c r="H1160" s="13">
        <v>79.2</v>
      </c>
      <c r="I1160" s="8" t="s">
        <v>15</v>
      </c>
      <c r="J1160" s="8" t="s">
        <v>13</v>
      </c>
      <c r="K1160" s="8" t="s">
        <v>800</v>
      </c>
      <c r="L1160" s="8" t="s">
        <v>801</v>
      </c>
      <c r="M1160" s="8" t="s">
        <v>782</v>
      </c>
      <c r="N1160" s="8" t="s">
        <v>786</v>
      </c>
      <c r="O1160" s="43">
        <v>44173</v>
      </c>
      <c r="P1160" s="8">
        <f t="shared" si="37"/>
        <v>4</v>
      </c>
      <c r="Q1160" s="14"/>
    </row>
    <row r="1161" spans="1:17" hidden="1">
      <c r="A1161" s="6">
        <v>1158</v>
      </c>
      <c r="B1161" s="12" t="str">
        <f t="shared" si="36"/>
        <v>07-0171-1781-5310-2000-0000-0011k7710p1513</v>
      </c>
      <c r="C1161" s="12" t="s">
        <v>4283</v>
      </c>
      <c r="D1161" s="16" t="s">
        <v>4284</v>
      </c>
      <c r="E1161" s="9" t="s">
        <v>4285</v>
      </c>
      <c r="F1161" s="16" t="s">
        <v>22</v>
      </c>
      <c r="G1161" s="10">
        <v>44070</v>
      </c>
      <c r="H1161" s="13">
        <v>92.114999999999995</v>
      </c>
      <c r="I1161" s="8" t="s">
        <v>15</v>
      </c>
      <c r="J1161" s="8" t="s">
        <v>75</v>
      </c>
      <c r="K1161" s="8" t="s">
        <v>800</v>
      </c>
      <c r="L1161" s="8" t="s">
        <v>805</v>
      </c>
      <c r="M1161" s="8" t="s">
        <v>792</v>
      </c>
      <c r="N1161" s="8" t="s">
        <v>786</v>
      </c>
      <c r="O1161" s="43">
        <v>44070</v>
      </c>
      <c r="P1161" s="8">
        <f t="shared" si="37"/>
        <v>5</v>
      </c>
      <c r="Q1161" s="14"/>
    </row>
    <row r="1162" spans="1:17" hidden="1">
      <c r="A1162" s="6">
        <v>1159</v>
      </c>
      <c r="B1162" s="12" t="str">
        <f t="shared" si="36"/>
        <v>07-1271-1748-5610-2000-0000-0017e7711w1526</v>
      </c>
      <c r="C1162" s="12" t="s">
        <v>4286</v>
      </c>
      <c r="D1162" s="16" t="s">
        <v>4287</v>
      </c>
      <c r="E1162" s="9" t="s">
        <v>4288</v>
      </c>
      <c r="F1162" s="16" t="s">
        <v>657</v>
      </c>
      <c r="G1162" s="10">
        <v>44131</v>
      </c>
      <c r="H1162" s="13">
        <v>87.29</v>
      </c>
      <c r="I1162" s="8" t="s">
        <v>15</v>
      </c>
      <c r="J1162" s="8" t="s">
        <v>75</v>
      </c>
      <c r="K1162" s="8" t="s">
        <v>800</v>
      </c>
      <c r="L1162" s="8" t="s">
        <v>807</v>
      </c>
      <c r="M1162" s="8" t="s">
        <v>792</v>
      </c>
      <c r="N1162" s="8" t="s">
        <v>786</v>
      </c>
      <c r="O1162" s="43">
        <v>44131</v>
      </c>
      <c r="P1162" s="8">
        <f t="shared" si="37"/>
        <v>4</v>
      </c>
      <c r="Q1162" s="14"/>
    </row>
    <row r="1163" spans="1:17" hidden="1">
      <c r="A1163" s="6">
        <v>1160</v>
      </c>
      <c r="B1163" s="12" t="str">
        <f t="shared" si="36"/>
        <v>07-0156-2296-6610-2000-0000-0018m2520u6616</v>
      </c>
      <c r="C1163" s="12" t="s">
        <v>4289</v>
      </c>
      <c r="D1163" s="16" t="s">
        <v>4290</v>
      </c>
      <c r="E1163" s="9" t="s">
        <v>4291</v>
      </c>
      <c r="F1163" s="39" t="s">
        <v>826</v>
      </c>
      <c r="G1163" s="10">
        <v>44491</v>
      </c>
      <c r="H1163" s="13">
        <v>31.395</v>
      </c>
      <c r="I1163" s="8" t="s">
        <v>15</v>
      </c>
      <c r="J1163" s="8" t="s">
        <v>13</v>
      </c>
      <c r="K1163" s="8" t="s">
        <v>800</v>
      </c>
      <c r="L1163" s="8">
        <v>18</v>
      </c>
      <c r="M1163" s="8" t="s">
        <v>782</v>
      </c>
      <c r="N1163" s="8" t="s">
        <v>786</v>
      </c>
      <c r="O1163" s="43">
        <v>44491</v>
      </c>
      <c r="P1163" s="8">
        <f t="shared" si="37"/>
        <v>3</v>
      </c>
      <c r="Q1163" s="17" t="s">
        <v>658</v>
      </c>
    </row>
    <row r="1164" spans="1:17" hidden="1">
      <c r="A1164" s="55">
        <v>1161</v>
      </c>
      <c r="B1164" s="53" t="str">
        <f t="shared" si="36"/>
        <v>07-0156-2306-4510-2000-0000-0015a3520u6415</v>
      </c>
      <c r="C1164" s="91" t="s">
        <v>4292</v>
      </c>
      <c r="D1164" s="44" t="s">
        <v>4293</v>
      </c>
      <c r="E1164" s="44" t="s">
        <v>4294</v>
      </c>
      <c r="F1164" s="44" t="s">
        <v>826</v>
      </c>
      <c r="G1164" s="45" t="s">
        <v>182</v>
      </c>
      <c r="H1164" s="46">
        <v>45.884999999999998</v>
      </c>
      <c r="I1164" s="44" t="s">
        <v>15</v>
      </c>
      <c r="J1164" s="44" t="s">
        <v>13</v>
      </c>
      <c r="K1164" s="44" t="s">
        <v>800</v>
      </c>
      <c r="L1164" s="47" t="s">
        <v>182</v>
      </c>
      <c r="M1164" s="44" t="s">
        <v>782</v>
      </c>
      <c r="N1164" s="44" t="s">
        <v>786</v>
      </c>
      <c r="O1164" s="47" t="s">
        <v>182</v>
      </c>
      <c r="P1164" s="8" t="e">
        <f t="shared" si="37"/>
        <v>#VALUE!</v>
      </c>
      <c r="Q1164" s="49" t="s">
        <v>659</v>
      </c>
    </row>
    <row r="1165" spans="1:17" hidden="1">
      <c r="A1165" s="6">
        <v>1162</v>
      </c>
      <c r="B1165" s="12" t="str">
        <f t="shared" si="36"/>
        <v>07-0158-9344-6910-2000-0000-0012e3590s8619</v>
      </c>
      <c r="C1165" s="12" t="s">
        <v>4295</v>
      </c>
      <c r="D1165" s="16" t="s">
        <v>4296</v>
      </c>
      <c r="E1165" s="9" t="s">
        <v>4297</v>
      </c>
      <c r="F1165" s="39" t="s">
        <v>826</v>
      </c>
      <c r="G1165" s="10">
        <v>44147</v>
      </c>
      <c r="H1165" s="13">
        <v>22.425000000000001</v>
      </c>
      <c r="I1165" s="8" t="s">
        <v>15</v>
      </c>
      <c r="J1165" s="8" t="s">
        <v>13</v>
      </c>
      <c r="K1165" s="8" t="s">
        <v>800</v>
      </c>
      <c r="L1165" s="8">
        <v>18</v>
      </c>
      <c r="M1165" s="8" t="s">
        <v>782</v>
      </c>
      <c r="N1165" s="8" t="s">
        <v>786</v>
      </c>
      <c r="O1165" s="43">
        <v>44147</v>
      </c>
      <c r="P1165" s="8">
        <f t="shared" si="37"/>
        <v>4</v>
      </c>
      <c r="Q1165" s="14"/>
    </row>
    <row r="1166" spans="1:17" hidden="1">
      <c r="A1166" s="6">
        <v>1163</v>
      </c>
      <c r="B1166" s="12" t="str">
        <f t="shared" si="36"/>
        <v>07-0167-8227-8010-2000-0000-0010c2680v7810</v>
      </c>
      <c r="C1166" s="12" t="s">
        <v>4298</v>
      </c>
      <c r="D1166" s="16" t="s">
        <v>4299</v>
      </c>
      <c r="E1166" s="9" t="s">
        <v>4300</v>
      </c>
      <c r="F1166" s="16" t="s">
        <v>81</v>
      </c>
      <c r="G1166" s="10">
        <v>44105</v>
      </c>
      <c r="H1166" s="13">
        <v>61.6</v>
      </c>
      <c r="I1166" s="8" t="s">
        <v>15</v>
      </c>
      <c r="J1166" s="8" t="s">
        <v>13</v>
      </c>
      <c r="K1166" s="8" t="s">
        <v>800</v>
      </c>
      <c r="L1166" s="8" t="s">
        <v>801</v>
      </c>
      <c r="M1166" s="8" t="s">
        <v>782</v>
      </c>
      <c r="N1166" s="8" t="s">
        <v>786</v>
      </c>
      <c r="O1166" s="43">
        <v>44105</v>
      </c>
      <c r="P1166" s="8">
        <f t="shared" si="37"/>
        <v>4</v>
      </c>
      <c r="Q1166" s="14"/>
    </row>
    <row r="1167" spans="1:17" hidden="1">
      <c r="A1167" s="6">
        <v>1164</v>
      </c>
      <c r="B1167" s="12" t="str">
        <f t="shared" si="36"/>
        <v>07-0167-8239-8210-2000-0000-0011d2680x7812</v>
      </c>
      <c r="C1167" s="12" t="s">
        <v>4301</v>
      </c>
      <c r="D1167" s="16" t="s">
        <v>4302</v>
      </c>
      <c r="E1167" s="9" t="s">
        <v>4303</v>
      </c>
      <c r="F1167" s="16" t="s">
        <v>162</v>
      </c>
      <c r="G1167" s="10">
        <v>44092</v>
      </c>
      <c r="H1167" s="13">
        <v>79.2</v>
      </c>
      <c r="I1167" s="8" t="s">
        <v>15</v>
      </c>
      <c r="J1167" s="8" t="s">
        <v>13</v>
      </c>
      <c r="K1167" s="8" t="s">
        <v>800</v>
      </c>
      <c r="L1167" s="8" t="s">
        <v>801</v>
      </c>
      <c r="M1167" s="8" t="s">
        <v>782</v>
      </c>
      <c r="N1167" s="8" t="s">
        <v>786</v>
      </c>
      <c r="O1167" s="43">
        <v>44092</v>
      </c>
      <c r="P1167" s="8">
        <f t="shared" si="37"/>
        <v>4</v>
      </c>
      <c r="Q1167" s="14"/>
    </row>
    <row r="1168" spans="1:17" hidden="1">
      <c r="A1168" s="6">
        <v>1165</v>
      </c>
      <c r="B1168" s="12" t="str">
        <f t="shared" si="36"/>
        <v>07-0121-0587-7810-2000-0000-0014k5200v1718</v>
      </c>
      <c r="C1168" s="12" t="s">
        <v>4304</v>
      </c>
      <c r="D1168" s="16" t="s">
        <v>4305</v>
      </c>
      <c r="E1168" s="9" t="s">
        <v>4306</v>
      </c>
      <c r="F1168" s="39" t="s">
        <v>826</v>
      </c>
      <c r="G1168" s="10">
        <v>44074</v>
      </c>
      <c r="H1168" s="13">
        <v>95.22</v>
      </c>
      <c r="I1168" s="8" t="s">
        <v>15</v>
      </c>
      <c r="J1168" s="8" t="s">
        <v>38</v>
      </c>
      <c r="K1168" s="8">
        <v>0</v>
      </c>
      <c r="L1168" s="8">
        <v>14</v>
      </c>
      <c r="M1168" s="8" t="s">
        <v>790</v>
      </c>
      <c r="N1168" s="8" t="s">
        <v>786</v>
      </c>
      <c r="O1168" s="43">
        <v>44074</v>
      </c>
      <c r="P1168" s="8">
        <f t="shared" si="37"/>
        <v>5</v>
      </c>
      <c r="Q1168" s="14"/>
    </row>
    <row r="1169" spans="1:17" hidden="1">
      <c r="A1169" s="6">
        <v>1166</v>
      </c>
      <c r="B1169" s="12" t="str">
        <f t="shared" si="36"/>
        <v>07-0121-0587-7310-2000-0000-0019k5200v1713</v>
      </c>
      <c r="C1169" s="12" t="s">
        <v>4307</v>
      </c>
      <c r="D1169" s="16" t="s">
        <v>4308</v>
      </c>
      <c r="E1169" s="9" t="s">
        <v>4309</v>
      </c>
      <c r="F1169" s="16" t="s">
        <v>4197</v>
      </c>
      <c r="G1169" s="10">
        <v>44244</v>
      </c>
      <c r="H1169" s="13">
        <v>95.22</v>
      </c>
      <c r="I1169" s="8" t="s">
        <v>15</v>
      </c>
      <c r="J1169" s="8" t="s">
        <v>38</v>
      </c>
      <c r="K1169" s="8">
        <v>0</v>
      </c>
      <c r="L1169" s="8">
        <v>14</v>
      </c>
      <c r="M1169" s="8" t="s">
        <v>790</v>
      </c>
      <c r="N1169" s="8" t="s">
        <v>786</v>
      </c>
      <c r="O1169" s="43">
        <v>44244</v>
      </c>
      <c r="P1169" s="8">
        <f t="shared" si="37"/>
        <v>4</v>
      </c>
      <c r="Q1169" s="14"/>
    </row>
    <row r="1170" spans="1:17" hidden="1">
      <c r="A1170" s="6">
        <v>1167</v>
      </c>
      <c r="B1170" s="12" t="str">
        <f t="shared" si="36"/>
        <v>07-0146-0848-0910-2000-0000-0019e8400w6019</v>
      </c>
      <c r="C1170" s="12" t="s">
        <v>4310</v>
      </c>
      <c r="D1170" s="16" t="s">
        <v>4311</v>
      </c>
      <c r="E1170" s="9" t="s">
        <v>4312</v>
      </c>
      <c r="F1170" s="16" t="s">
        <v>447</v>
      </c>
      <c r="G1170" s="10">
        <v>44036</v>
      </c>
      <c r="H1170" s="13">
        <v>82.08</v>
      </c>
      <c r="I1170" s="8" t="s">
        <v>15</v>
      </c>
      <c r="J1170" s="8" t="s">
        <v>16</v>
      </c>
      <c r="K1170" s="8" t="s">
        <v>800</v>
      </c>
      <c r="L1170" s="8" t="s">
        <v>801</v>
      </c>
      <c r="M1170" s="8" t="s">
        <v>785</v>
      </c>
      <c r="N1170" s="8" t="s">
        <v>786</v>
      </c>
      <c r="O1170" s="43">
        <v>44036</v>
      </c>
      <c r="P1170" s="8">
        <f t="shared" si="37"/>
        <v>5</v>
      </c>
      <c r="Q1170" s="14"/>
    </row>
    <row r="1171" spans="1:17" hidden="1">
      <c r="A1171" s="6">
        <v>1168</v>
      </c>
      <c r="B1171" s="12" t="str">
        <f t="shared" si="36"/>
        <v>07-0156-2562-4410-2000-0000-0018g5520q6414</v>
      </c>
      <c r="C1171" s="12" t="s">
        <v>4313</v>
      </c>
      <c r="D1171" s="16" t="s">
        <v>4314</v>
      </c>
      <c r="E1171" s="9" t="s">
        <v>4315</v>
      </c>
      <c r="F1171" s="16" t="s">
        <v>661</v>
      </c>
      <c r="G1171" s="10">
        <v>44054</v>
      </c>
      <c r="H1171" s="13">
        <v>90.72</v>
      </c>
      <c r="I1171" s="8" t="s">
        <v>15</v>
      </c>
      <c r="J1171" s="8" t="s">
        <v>13</v>
      </c>
      <c r="K1171" s="8" t="s">
        <v>800</v>
      </c>
      <c r="L1171" s="8" t="s">
        <v>805</v>
      </c>
      <c r="M1171" s="8" t="s">
        <v>782</v>
      </c>
      <c r="N1171" s="8" t="s">
        <v>786</v>
      </c>
      <c r="O1171" s="43">
        <v>44054</v>
      </c>
      <c r="P1171" s="8">
        <f t="shared" si="37"/>
        <v>5</v>
      </c>
      <c r="Q1171" s="14"/>
    </row>
    <row r="1172" spans="1:17" hidden="1">
      <c r="A1172" s="6">
        <v>1169</v>
      </c>
      <c r="B1172" s="12" t="str">
        <f t="shared" si="36"/>
        <v>07-0156-2562-4510-2000-0000-0011g5520q6415</v>
      </c>
      <c r="C1172" s="12" t="s">
        <v>4316</v>
      </c>
      <c r="D1172" s="16" t="s">
        <v>4317</v>
      </c>
      <c r="E1172" s="9" t="s">
        <v>4318</v>
      </c>
      <c r="F1172" s="16" t="s">
        <v>661</v>
      </c>
      <c r="G1172" s="10">
        <v>44155</v>
      </c>
      <c r="H1172" s="13">
        <v>90.72</v>
      </c>
      <c r="I1172" s="8" t="s">
        <v>15</v>
      </c>
      <c r="J1172" s="8" t="s">
        <v>13</v>
      </c>
      <c r="K1172" s="8" t="s">
        <v>800</v>
      </c>
      <c r="L1172" s="8" t="s">
        <v>805</v>
      </c>
      <c r="M1172" s="8" t="s">
        <v>782</v>
      </c>
      <c r="N1172" s="8" t="s">
        <v>786</v>
      </c>
      <c r="O1172" s="43">
        <v>44155</v>
      </c>
      <c r="P1172" s="8">
        <f t="shared" si="37"/>
        <v>4</v>
      </c>
      <c r="Q1172" s="14"/>
    </row>
    <row r="1173" spans="1:17" hidden="1">
      <c r="A1173" s="6">
        <v>1170</v>
      </c>
      <c r="B1173" s="12" t="str">
        <f t="shared" si="36"/>
        <v>07-0130-5250-9810-2000-0000-0010f2350n0918</v>
      </c>
      <c r="C1173" s="12" t="s">
        <v>4319</v>
      </c>
      <c r="D1173" s="16" t="s">
        <v>4320</v>
      </c>
      <c r="E1173" s="9" t="s">
        <v>4321</v>
      </c>
      <c r="F1173" s="16" t="s">
        <v>154</v>
      </c>
      <c r="G1173" s="10">
        <v>44188</v>
      </c>
      <c r="H1173" s="13">
        <v>52.8</v>
      </c>
      <c r="I1173" s="8" t="s">
        <v>15</v>
      </c>
      <c r="J1173" s="8" t="s">
        <v>16</v>
      </c>
      <c r="K1173" s="8" t="s">
        <v>780</v>
      </c>
      <c r="L1173" s="8" t="s">
        <v>788</v>
      </c>
      <c r="M1173" s="8" t="s">
        <v>785</v>
      </c>
      <c r="N1173" s="8" t="s">
        <v>786</v>
      </c>
      <c r="O1173" s="43">
        <v>44188</v>
      </c>
      <c r="P1173" s="8">
        <f t="shared" si="37"/>
        <v>4</v>
      </c>
      <c r="Q1173" s="14"/>
    </row>
    <row r="1174" spans="1:17" hidden="1">
      <c r="A1174" s="6">
        <v>1171</v>
      </c>
      <c r="B1174" s="12" t="str">
        <f t="shared" si="36"/>
        <v>07-0158-9348-3610-2000-0000-0016e3590w8316</v>
      </c>
      <c r="C1174" s="12" t="s">
        <v>4322</v>
      </c>
      <c r="D1174" s="16" t="s">
        <v>4323</v>
      </c>
      <c r="E1174" s="9" t="s">
        <v>4324</v>
      </c>
      <c r="F1174" s="16" t="s">
        <v>771</v>
      </c>
      <c r="G1174" s="10">
        <v>44460</v>
      </c>
      <c r="H1174" s="13">
        <v>31.05</v>
      </c>
      <c r="I1174" s="8" t="s">
        <v>15</v>
      </c>
      <c r="J1174" s="8" t="s">
        <v>13</v>
      </c>
      <c r="K1174" s="8" t="s">
        <v>800</v>
      </c>
      <c r="L1174" s="8">
        <v>18</v>
      </c>
      <c r="M1174" s="8" t="s">
        <v>782</v>
      </c>
      <c r="N1174" s="8" t="s">
        <v>786</v>
      </c>
      <c r="O1174" s="43">
        <v>44460</v>
      </c>
      <c r="P1174" s="8">
        <f t="shared" si="37"/>
        <v>3</v>
      </c>
      <c r="Q1174" s="14"/>
    </row>
    <row r="1175" spans="1:17" hidden="1">
      <c r="A1175" s="6">
        <v>1172</v>
      </c>
      <c r="B1175" s="12" t="str">
        <f t="shared" si="36"/>
        <v>07-0111-1308-8710-2000-0000-0019a3110w1817</v>
      </c>
      <c r="C1175" s="12" t="s">
        <v>4325</v>
      </c>
      <c r="D1175" s="16" t="s">
        <v>4326</v>
      </c>
      <c r="E1175" s="9" t="s">
        <v>4327</v>
      </c>
      <c r="F1175" s="39" t="s">
        <v>4328</v>
      </c>
      <c r="G1175" s="10">
        <v>44189</v>
      </c>
      <c r="H1175" s="13">
        <v>75.900000000000006</v>
      </c>
      <c r="I1175" s="8" t="s">
        <v>15</v>
      </c>
      <c r="J1175" s="8" t="s">
        <v>32</v>
      </c>
      <c r="K1175" s="8">
        <v>0</v>
      </c>
      <c r="L1175" s="8">
        <v>14</v>
      </c>
      <c r="M1175" s="8" t="s">
        <v>789</v>
      </c>
      <c r="N1175" s="8" t="s">
        <v>786</v>
      </c>
      <c r="O1175" s="43">
        <v>44189</v>
      </c>
      <c r="P1175" s="8">
        <f t="shared" si="37"/>
        <v>4</v>
      </c>
      <c r="Q1175" s="14"/>
    </row>
    <row r="1176" spans="1:17" hidden="1">
      <c r="A1176" s="6">
        <v>1173</v>
      </c>
      <c r="B1176" s="12" t="str">
        <f t="shared" si="36"/>
        <v>07-0111-1308-7310-2000-0000-0016a3110w1713</v>
      </c>
      <c r="C1176" s="12" t="s">
        <v>4329</v>
      </c>
      <c r="D1176" s="16" t="s">
        <v>4330</v>
      </c>
      <c r="E1176" s="9" t="s">
        <v>4331</v>
      </c>
      <c r="F1176" s="16" t="s">
        <v>4332</v>
      </c>
      <c r="G1176" s="10">
        <v>44189</v>
      </c>
      <c r="H1176" s="13">
        <v>85.56</v>
      </c>
      <c r="I1176" s="8" t="s">
        <v>15</v>
      </c>
      <c r="J1176" s="8" t="s">
        <v>32</v>
      </c>
      <c r="K1176" s="8">
        <v>0</v>
      </c>
      <c r="L1176" s="8">
        <v>14</v>
      </c>
      <c r="M1176" s="8" t="s">
        <v>789</v>
      </c>
      <c r="N1176" s="8" t="s">
        <v>786</v>
      </c>
      <c r="O1176" s="43">
        <v>44189</v>
      </c>
      <c r="P1176" s="8">
        <f t="shared" si="37"/>
        <v>4</v>
      </c>
      <c r="Q1176" s="14"/>
    </row>
    <row r="1177" spans="1:17" hidden="1">
      <c r="A1177" s="6">
        <v>1174</v>
      </c>
      <c r="B1177" s="12" t="str">
        <f t="shared" si="36"/>
        <v>07-0111-1308-8110-2000-0000-0011a3110w1811</v>
      </c>
      <c r="C1177" s="12" t="s">
        <v>4333</v>
      </c>
      <c r="D1177" s="16" t="s">
        <v>4334</v>
      </c>
      <c r="E1177" s="9" t="s">
        <v>4335</v>
      </c>
      <c r="F1177" s="39" t="s">
        <v>772</v>
      </c>
      <c r="G1177" s="10">
        <v>44147</v>
      </c>
      <c r="H1177" s="13">
        <v>96.6</v>
      </c>
      <c r="I1177" s="8" t="s">
        <v>15</v>
      </c>
      <c r="J1177" s="8" t="s">
        <v>32</v>
      </c>
      <c r="K1177" s="8">
        <v>0</v>
      </c>
      <c r="L1177" s="8">
        <v>14</v>
      </c>
      <c r="M1177" s="8" t="s">
        <v>789</v>
      </c>
      <c r="N1177" s="8" t="s">
        <v>786</v>
      </c>
      <c r="O1177" s="43">
        <v>44147</v>
      </c>
      <c r="P1177" s="8">
        <f t="shared" si="37"/>
        <v>4</v>
      </c>
      <c r="Q1177" s="14"/>
    </row>
    <row r="1178" spans="1:17" hidden="1">
      <c r="A1178" s="6">
        <v>1175</v>
      </c>
      <c r="B1178" s="12" t="str">
        <f t="shared" si="36"/>
        <v>07-0158-9481-1310-2000-0000-0015k4590p8113</v>
      </c>
      <c r="C1178" s="12" t="s">
        <v>4336</v>
      </c>
      <c r="D1178" s="16" t="s">
        <v>4337</v>
      </c>
      <c r="E1178" s="9" t="s">
        <v>4338</v>
      </c>
      <c r="F1178" s="16" t="s">
        <v>474</v>
      </c>
      <c r="G1178" s="10">
        <v>44392</v>
      </c>
      <c r="H1178" s="13">
        <v>64.260000000000005</v>
      </c>
      <c r="I1178" s="8" t="s">
        <v>15</v>
      </c>
      <c r="J1178" s="8" t="s">
        <v>13</v>
      </c>
      <c r="K1178" s="8" t="s">
        <v>800</v>
      </c>
      <c r="L1178" s="8" t="s">
        <v>805</v>
      </c>
      <c r="M1178" s="8" t="s">
        <v>782</v>
      </c>
      <c r="N1178" s="8" t="s">
        <v>786</v>
      </c>
      <c r="O1178" s="43">
        <v>44392</v>
      </c>
      <c r="P1178" s="8">
        <f t="shared" si="37"/>
        <v>4</v>
      </c>
      <c r="Q1178" s="14"/>
    </row>
    <row r="1179" spans="1:17" hidden="1">
      <c r="A1179" s="6">
        <v>1176</v>
      </c>
      <c r="B1179" s="12" t="str">
        <f t="shared" si="36"/>
        <v>07-0158-9339-3710-2000-0000-0011d3590x8317</v>
      </c>
      <c r="C1179" s="12" t="s">
        <v>4339</v>
      </c>
      <c r="D1179" s="16" t="s">
        <v>4340</v>
      </c>
      <c r="E1179" s="9" t="s">
        <v>4341</v>
      </c>
      <c r="F1179" s="16" t="s">
        <v>630</v>
      </c>
      <c r="G1179" s="10">
        <v>44106</v>
      </c>
      <c r="H1179" s="13">
        <v>79.2</v>
      </c>
      <c r="I1179" s="8" t="s">
        <v>15</v>
      </c>
      <c r="J1179" s="8" t="s">
        <v>13</v>
      </c>
      <c r="K1179" s="8" t="s">
        <v>800</v>
      </c>
      <c r="L1179" s="8" t="s">
        <v>801</v>
      </c>
      <c r="M1179" s="8" t="s">
        <v>782</v>
      </c>
      <c r="N1179" s="8" t="s">
        <v>786</v>
      </c>
      <c r="O1179" s="43">
        <v>44106</v>
      </c>
      <c r="P1179" s="8">
        <f t="shared" si="37"/>
        <v>4</v>
      </c>
      <c r="Q1179" s="14"/>
    </row>
    <row r="1180" spans="1:17" hidden="1">
      <c r="A1180" s="6">
        <v>1177</v>
      </c>
      <c r="B1180" s="12" t="str">
        <f t="shared" si="36"/>
        <v>07-0158-9480-6510-2000-0000-0017k4590n8615</v>
      </c>
      <c r="C1180" s="12" t="s">
        <v>4342</v>
      </c>
      <c r="D1180" s="16" t="s">
        <v>4343</v>
      </c>
      <c r="E1180" s="9" t="s">
        <v>4344</v>
      </c>
      <c r="F1180" s="16" t="s">
        <v>771</v>
      </c>
      <c r="G1180" s="10">
        <v>44432</v>
      </c>
      <c r="H1180" s="13">
        <v>35.880000000000003</v>
      </c>
      <c r="I1180" s="8" t="s">
        <v>15</v>
      </c>
      <c r="J1180" s="8" t="s">
        <v>13</v>
      </c>
      <c r="K1180" s="8" t="s">
        <v>800</v>
      </c>
      <c r="L1180" s="8">
        <v>14</v>
      </c>
      <c r="M1180" s="8" t="s">
        <v>782</v>
      </c>
      <c r="N1180" s="8" t="s">
        <v>786</v>
      </c>
      <c r="O1180" s="43">
        <v>44432</v>
      </c>
      <c r="P1180" s="8">
        <f t="shared" si="37"/>
        <v>4</v>
      </c>
      <c r="Q1180" s="14"/>
    </row>
    <row r="1181" spans="1:17" hidden="1">
      <c r="A1181" s="6">
        <v>1178</v>
      </c>
      <c r="B1181" s="12" t="str">
        <f t="shared" si="36"/>
        <v/>
      </c>
      <c r="C1181" s="12"/>
      <c r="D1181" s="16"/>
      <c r="E1181" s="9" t="s">
        <v>4345</v>
      </c>
      <c r="F1181" s="16" t="s">
        <v>662</v>
      </c>
      <c r="G1181" s="10">
        <v>44372</v>
      </c>
      <c r="H1181" s="13">
        <v>347.76</v>
      </c>
      <c r="I1181" s="8" t="s">
        <v>12</v>
      </c>
      <c r="J1181" s="8" t="s">
        <v>13</v>
      </c>
      <c r="K1181" s="8">
        <v>0</v>
      </c>
      <c r="L1181" s="8" t="s">
        <v>809</v>
      </c>
      <c r="M1181" s="8" t="s">
        <v>782</v>
      </c>
      <c r="N1181" s="8" t="s">
        <v>783</v>
      </c>
      <c r="O1181" s="43">
        <v>44372</v>
      </c>
      <c r="P1181" s="8">
        <f t="shared" si="37"/>
        <v>4</v>
      </c>
      <c r="Q1181" s="14"/>
    </row>
    <row r="1182" spans="1:17" hidden="1">
      <c r="A1182" s="6">
        <v>1179</v>
      </c>
      <c r="B1182" s="12" t="str">
        <f t="shared" si="36"/>
        <v>07-0171-1781-5410-2000-0000-0014k7710p1514</v>
      </c>
      <c r="C1182" s="12" t="s">
        <v>4346</v>
      </c>
      <c r="D1182" s="16" t="s">
        <v>4347</v>
      </c>
      <c r="E1182" s="9" t="s">
        <v>4348</v>
      </c>
      <c r="F1182" s="16" t="s">
        <v>379</v>
      </c>
      <c r="G1182" s="10">
        <v>44467</v>
      </c>
      <c r="H1182" s="13">
        <v>94.875</v>
      </c>
      <c r="I1182" s="8" t="s">
        <v>15</v>
      </c>
      <c r="J1182" s="8" t="s">
        <v>75</v>
      </c>
      <c r="K1182" s="8" t="s">
        <v>800</v>
      </c>
      <c r="L1182" s="8" t="s">
        <v>805</v>
      </c>
      <c r="M1182" s="8" t="s">
        <v>792</v>
      </c>
      <c r="N1182" s="8" t="s">
        <v>786</v>
      </c>
      <c r="O1182" s="43">
        <v>44467</v>
      </c>
      <c r="P1182" s="8">
        <f t="shared" si="37"/>
        <v>3</v>
      </c>
      <c r="Q1182" s="14"/>
    </row>
    <row r="1183" spans="1:17" hidden="1">
      <c r="A1183" s="6">
        <v>1180</v>
      </c>
      <c r="B1183" s="12" t="str">
        <f t="shared" si="36"/>
        <v>07-0158-9480-8710-2000-0000-0015k4590n8817</v>
      </c>
      <c r="C1183" s="12" t="s">
        <v>4349</v>
      </c>
      <c r="D1183" s="16" t="s">
        <v>4350</v>
      </c>
      <c r="E1183" s="9" t="s">
        <v>4351</v>
      </c>
      <c r="F1183" s="16" t="s">
        <v>663</v>
      </c>
      <c r="G1183" s="10">
        <v>44457</v>
      </c>
      <c r="H1183" s="13">
        <v>63</v>
      </c>
      <c r="I1183" s="8" t="s">
        <v>15</v>
      </c>
      <c r="J1183" s="8" t="s">
        <v>13</v>
      </c>
      <c r="K1183" s="8" t="s">
        <v>800</v>
      </c>
      <c r="L1183" s="8" t="s">
        <v>805</v>
      </c>
      <c r="M1183" s="8" t="s">
        <v>782</v>
      </c>
      <c r="N1183" s="8" t="s">
        <v>786</v>
      </c>
      <c r="O1183" s="43">
        <v>44457</v>
      </c>
      <c r="P1183" s="8">
        <f t="shared" si="37"/>
        <v>3</v>
      </c>
      <c r="Q1183" s="14"/>
    </row>
    <row r="1184" spans="1:17" hidden="1">
      <c r="A1184" s="6">
        <v>1181</v>
      </c>
      <c r="B1184" s="12" t="str">
        <f t="shared" si="36"/>
        <v>07-0158-9480-9410-2000-0000-0017k4590n8914</v>
      </c>
      <c r="C1184" s="12" t="s">
        <v>4352</v>
      </c>
      <c r="D1184" s="16" t="s">
        <v>4353</v>
      </c>
      <c r="E1184" s="9" t="s">
        <v>4354</v>
      </c>
      <c r="F1184" s="16" t="s">
        <v>663</v>
      </c>
      <c r="G1184" s="10">
        <v>44457</v>
      </c>
      <c r="H1184" s="13">
        <v>52.92</v>
      </c>
      <c r="I1184" s="8" t="s">
        <v>15</v>
      </c>
      <c r="J1184" s="8" t="s">
        <v>13</v>
      </c>
      <c r="K1184" s="8" t="s">
        <v>800</v>
      </c>
      <c r="L1184" s="8" t="s">
        <v>805</v>
      </c>
      <c r="M1184" s="8" t="s">
        <v>782</v>
      </c>
      <c r="N1184" s="8" t="s">
        <v>786</v>
      </c>
      <c r="O1184" s="43">
        <v>44457</v>
      </c>
      <c r="P1184" s="8">
        <f t="shared" si="37"/>
        <v>3</v>
      </c>
      <c r="Q1184" s="14"/>
    </row>
    <row r="1185" spans="1:17" hidden="1">
      <c r="A1185" s="6">
        <v>1182</v>
      </c>
      <c r="B1185" s="12" t="str">
        <f t="shared" si="36"/>
        <v>07-0111-1308-7810-2000-0000-0011a3110w1718</v>
      </c>
      <c r="C1185" s="12" t="s">
        <v>4355</v>
      </c>
      <c r="D1185" s="16" t="s">
        <v>4356</v>
      </c>
      <c r="E1185" s="9" t="s">
        <v>4357</v>
      </c>
      <c r="F1185" s="39" t="s">
        <v>4328</v>
      </c>
      <c r="G1185" s="10">
        <v>44120</v>
      </c>
      <c r="H1185" s="13">
        <v>75.900000000000006</v>
      </c>
      <c r="I1185" s="8" t="s">
        <v>15</v>
      </c>
      <c r="J1185" s="8" t="s">
        <v>32</v>
      </c>
      <c r="K1185" s="8">
        <v>0</v>
      </c>
      <c r="L1185" s="8">
        <v>14</v>
      </c>
      <c r="M1185" s="8" t="s">
        <v>789</v>
      </c>
      <c r="N1185" s="8" t="s">
        <v>786</v>
      </c>
      <c r="O1185" s="43">
        <v>44120</v>
      </c>
      <c r="P1185" s="8">
        <f t="shared" si="37"/>
        <v>4</v>
      </c>
      <c r="Q1185" s="14"/>
    </row>
    <row r="1186" spans="1:17" hidden="1">
      <c r="A1186" s="6">
        <v>1183</v>
      </c>
      <c r="B1186" s="12" t="str">
        <f t="shared" si="36"/>
        <v>07-0111-1308-8010-2000-0000-0018a3110w1810</v>
      </c>
      <c r="C1186" s="12" t="s">
        <v>4358</v>
      </c>
      <c r="D1186" s="16" t="s">
        <v>4359</v>
      </c>
      <c r="E1186" s="9" t="s">
        <v>4360</v>
      </c>
      <c r="F1186" s="39" t="s">
        <v>4328</v>
      </c>
      <c r="G1186" s="10">
        <v>44120</v>
      </c>
      <c r="H1186" s="13">
        <v>96.6</v>
      </c>
      <c r="I1186" s="8" t="s">
        <v>15</v>
      </c>
      <c r="J1186" s="8" t="s">
        <v>32</v>
      </c>
      <c r="K1186" s="8">
        <v>0</v>
      </c>
      <c r="L1186" s="8">
        <v>14</v>
      </c>
      <c r="M1186" s="8" t="s">
        <v>789</v>
      </c>
      <c r="N1186" s="8" t="s">
        <v>786</v>
      </c>
      <c r="O1186" s="43">
        <v>44120</v>
      </c>
      <c r="P1186" s="8">
        <f t="shared" si="37"/>
        <v>4</v>
      </c>
      <c r="Q1186" s="14"/>
    </row>
    <row r="1187" spans="1:17" hidden="1">
      <c r="A1187" s="6">
        <v>1184</v>
      </c>
      <c r="B1187" s="12" t="str">
        <f t="shared" si="36"/>
        <v>07-1246-0045-5710-2000-0000-0013
07-1246-0045-5710-2000-0000-0022e0401t6527</v>
      </c>
      <c r="C1187" s="12" t="s">
        <v>4361</v>
      </c>
      <c r="D1187" s="16" t="s">
        <v>4362</v>
      </c>
      <c r="E1187" s="9" t="s">
        <v>4363</v>
      </c>
      <c r="F1187" s="16" t="s">
        <v>664</v>
      </c>
      <c r="G1187" s="10">
        <v>44255</v>
      </c>
      <c r="H1187" s="13">
        <v>455.4</v>
      </c>
      <c r="I1187" s="8" t="s">
        <v>12</v>
      </c>
      <c r="J1187" s="8" t="s">
        <v>16</v>
      </c>
      <c r="K1187" s="8" t="s">
        <v>800</v>
      </c>
      <c r="L1187" s="8" t="s">
        <v>809</v>
      </c>
      <c r="M1187" s="8" t="s">
        <v>785</v>
      </c>
      <c r="N1187" s="8" t="s">
        <v>783</v>
      </c>
      <c r="O1187" s="43">
        <v>44255</v>
      </c>
      <c r="P1187" s="8">
        <f t="shared" si="37"/>
        <v>4</v>
      </c>
      <c r="Q1187" s="14"/>
    </row>
    <row r="1188" spans="1:17" hidden="1">
      <c r="A1188" s="6">
        <v>1185</v>
      </c>
      <c r="B1188" s="12" t="str">
        <f t="shared" si="36"/>
        <v>07-1245-4022-2720-2000-0000-0015c0441q5227</v>
      </c>
      <c r="C1188" s="12" t="s">
        <v>4364</v>
      </c>
      <c r="D1188" s="16" t="s">
        <v>4365</v>
      </c>
      <c r="E1188" s="9" t="s">
        <v>4366</v>
      </c>
      <c r="F1188" s="16" t="s">
        <v>664</v>
      </c>
      <c r="G1188" s="10">
        <v>44501</v>
      </c>
      <c r="H1188" s="13">
        <v>207</v>
      </c>
      <c r="I1188" s="8" t="s">
        <v>12</v>
      </c>
      <c r="J1188" s="8" t="s">
        <v>16</v>
      </c>
      <c r="K1188" s="8" t="s">
        <v>800</v>
      </c>
      <c r="L1188" s="8" t="s">
        <v>809</v>
      </c>
      <c r="M1188" s="8" t="s">
        <v>785</v>
      </c>
      <c r="N1188" s="8" t="s">
        <v>783</v>
      </c>
      <c r="O1188" s="43">
        <v>44501</v>
      </c>
      <c r="P1188" s="8">
        <f t="shared" si="37"/>
        <v>3</v>
      </c>
      <c r="Q1188" s="14"/>
    </row>
    <row r="1189" spans="1:17" hidden="1">
      <c r="A1189" s="6">
        <v>1186</v>
      </c>
      <c r="B1189" s="12" t="str">
        <f t="shared" si="36"/>
        <v>07-0111-1308-8310-2000-0000-0017a3110w1813</v>
      </c>
      <c r="C1189" s="12" t="s">
        <v>4367</v>
      </c>
      <c r="D1189" s="16" t="s">
        <v>4368</v>
      </c>
      <c r="E1189" s="9" t="s">
        <v>4369</v>
      </c>
      <c r="F1189" s="16" t="s">
        <v>4370</v>
      </c>
      <c r="G1189" s="10">
        <v>44246</v>
      </c>
      <c r="H1189" s="13">
        <v>51.06</v>
      </c>
      <c r="I1189" s="8" t="s">
        <v>15</v>
      </c>
      <c r="J1189" s="8" t="s">
        <v>32</v>
      </c>
      <c r="K1189" s="8">
        <v>0</v>
      </c>
      <c r="L1189" s="8">
        <v>14</v>
      </c>
      <c r="M1189" s="8" t="s">
        <v>789</v>
      </c>
      <c r="N1189" s="8" t="s">
        <v>786</v>
      </c>
      <c r="O1189" s="43">
        <v>44246</v>
      </c>
      <c r="P1189" s="8">
        <f t="shared" si="37"/>
        <v>4</v>
      </c>
      <c r="Q1189" s="14"/>
    </row>
    <row r="1190" spans="1:17" hidden="1">
      <c r="A1190" s="6">
        <v>1187</v>
      </c>
      <c r="B1190" s="12" t="str">
        <f t="shared" si="36"/>
        <v>07-0111-1308-8810-2000-0000-0012a3110w1818</v>
      </c>
      <c r="C1190" s="12" t="s">
        <v>4371</v>
      </c>
      <c r="D1190" s="16" t="s">
        <v>4372</v>
      </c>
      <c r="E1190" s="9" t="s">
        <v>4373</v>
      </c>
      <c r="F1190" s="39" t="s">
        <v>4328</v>
      </c>
      <c r="G1190" s="10">
        <v>44147</v>
      </c>
      <c r="H1190" s="13">
        <v>96.6</v>
      </c>
      <c r="I1190" s="8" t="s">
        <v>15</v>
      </c>
      <c r="J1190" s="8" t="s">
        <v>32</v>
      </c>
      <c r="K1190" s="8">
        <v>0</v>
      </c>
      <c r="L1190" s="8">
        <v>14</v>
      </c>
      <c r="M1190" s="8" t="s">
        <v>789</v>
      </c>
      <c r="N1190" s="8" t="s">
        <v>786</v>
      </c>
      <c r="O1190" s="43">
        <v>44147</v>
      </c>
      <c r="P1190" s="8">
        <f t="shared" si="37"/>
        <v>4</v>
      </c>
      <c r="Q1190" s="14"/>
    </row>
    <row r="1191" spans="1:17" hidden="1">
      <c r="A1191" s="6">
        <v>1188</v>
      </c>
      <c r="B1191" s="12" t="str">
        <f t="shared" si="36"/>
        <v>07-0146-1144-2710-2000-0000-0017e1410s6217</v>
      </c>
      <c r="C1191" s="12" t="s">
        <v>4374</v>
      </c>
      <c r="D1191" s="16" t="s">
        <v>4375</v>
      </c>
      <c r="E1191" s="9" t="s">
        <v>4376</v>
      </c>
      <c r="F1191" s="16" t="s">
        <v>665</v>
      </c>
      <c r="G1191" s="10">
        <v>44439</v>
      </c>
      <c r="H1191" s="13">
        <v>71.760000000000005</v>
      </c>
      <c r="I1191" s="8" t="s">
        <v>15</v>
      </c>
      <c r="J1191" s="8" t="s">
        <v>16</v>
      </c>
      <c r="K1191" s="8" t="s">
        <v>780</v>
      </c>
      <c r="L1191" s="8" t="s">
        <v>801</v>
      </c>
      <c r="M1191" s="8" t="s">
        <v>785</v>
      </c>
      <c r="N1191" s="8" t="s">
        <v>786</v>
      </c>
      <c r="O1191" s="43">
        <v>44439</v>
      </c>
      <c r="P1191" s="8">
        <f t="shared" si="37"/>
        <v>4</v>
      </c>
      <c r="Q1191" s="14"/>
    </row>
    <row r="1192" spans="1:17" hidden="1">
      <c r="A1192" s="6">
        <v>1189</v>
      </c>
      <c r="B1192" s="12" t="str">
        <f t="shared" si="36"/>
        <v>07-0167-8500-9910-2000-0000-0016a5680n7919</v>
      </c>
      <c r="C1192" s="12" t="s">
        <v>4377</v>
      </c>
      <c r="D1192" s="16" t="s">
        <v>4378</v>
      </c>
      <c r="E1192" s="9" t="s">
        <v>4379</v>
      </c>
      <c r="F1192" s="16" t="s">
        <v>666</v>
      </c>
      <c r="G1192" s="10">
        <v>44285</v>
      </c>
      <c r="H1192" s="13">
        <v>92.46</v>
      </c>
      <c r="I1192" s="8" t="s">
        <v>15</v>
      </c>
      <c r="J1192" s="8" t="s">
        <v>13</v>
      </c>
      <c r="K1192" s="8" t="s">
        <v>800</v>
      </c>
      <c r="L1192" s="8" t="s">
        <v>805</v>
      </c>
      <c r="M1192" s="8" t="s">
        <v>782</v>
      </c>
      <c r="N1192" s="8" t="s">
        <v>786</v>
      </c>
      <c r="O1192" s="43">
        <v>44285</v>
      </c>
      <c r="P1192" s="8">
        <f t="shared" si="37"/>
        <v>4</v>
      </c>
      <c r="Q1192" s="14"/>
    </row>
    <row r="1193" spans="1:17" hidden="1">
      <c r="A1193" s="6">
        <v>1190</v>
      </c>
      <c r="B1193" s="12" t="str">
        <f t="shared" si="36"/>
        <v>07-0146-0843-5010-2000-0000-0012e8400r6510</v>
      </c>
      <c r="C1193" s="12" t="s">
        <v>4380</v>
      </c>
      <c r="D1193" s="16" t="s">
        <v>4381</v>
      </c>
      <c r="E1193" s="9" t="s">
        <v>4382</v>
      </c>
      <c r="F1193" s="16" t="s">
        <v>667</v>
      </c>
      <c r="G1193" s="10" t="s">
        <v>406</v>
      </c>
      <c r="H1193" s="13">
        <v>48.4</v>
      </c>
      <c r="I1193" s="8" t="s">
        <v>15</v>
      </c>
      <c r="J1193" s="8" t="s">
        <v>16</v>
      </c>
      <c r="K1193" s="8" t="s">
        <v>800</v>
      </c>
      <c r="L1193" s="8" t="s">
        <v>801</v>
      </c>
      <c r="M1193" s="8" t="s">
        <v>785</v>
      </c>
      <c r="N1193" s="8" t="s">
        <v>786</v>
      </c>
      <c r="O1193" s="43" t="s">
        <v>182</v>
      </c>
      <c r="P1193" s="8" t="e">
        <f t="shared" si="37"/>
        <v>#VALUE!</v>
      </c>
      <c r="Q1193" s="14"/>
    </row>
    <row r="1194" spans="1:17" hidden="1">
      <c r="A1194" s="6">
        <v>1191</v>
      </c>
      <c r="B1194" s="12" t="str">
        <f t="shared" si="36"/>
        <v>07-0158-9481-1710-2000-0000-0017k4590p8117</v>
      </c>
      <c r="C1194" s="12" t="s">
        <v>4383</v>
      </c>
      <c r="D1194" s="16" t="s">
        <v>4384</v>
      </c>
      <c r="E1194" s="9" t="s">
        <v>4385</v>
      </c>
      <c r="F1194" s="16" t="s">
        <v>668</v>
      </c>
      <c r="G1194" s="10">
        <v>44435</v>
      </c>
      <c r="H1194" s="13">
        <v>81.900000000000006</v>
      </c>
      <c r="I1194" s="8" t="s">
        <v>15</v>
      </c>
      <c r="J1194" s="8" t="s">
        <v>13</v>
      </c>
      <c r="K1194" s="8">
        <v>0</v>
      </c>
      <c r="L1194" s="8" t="s">
        <v>805</v>
      </c>
      <c r="M1194" s="8" t="s">
        <v>782</v>
      </c>
      <c r="N1194" s="8" t="s">
        <v>786</v>
      </c>
      <c r="O1194" s="43">
        <v>44435</v>
      </c>
      <c r="P1194" s="8">
        <f t="shared" si="37"/>
        <v>4</v>
      </c>
      <c r="Q1194" s="14"/>
    </row>
    <row r="1195" spans="1:17" hidden="1">
      <c r="A1195" s="6">
        <v>1192</v>
      </c>
      <c r="B1195" s="12" t="str">
        <f t="shared" si="36"/>
        <v>07-0130-5120-1110-2000-0000-0015c1350n0111</v>
      </c>
      <c r="C1195" s="12" t="s">
        <v>4386</v>
      </c>
      <c r="D1195" s="16" t="s">
        <v>4387</v>
      </c>
      <c r="E1195" s="9" t="s">
        <v>4388</v>
      </c>
      <c r="F1195" s="16" t="s">
        <v>669</v>
      </c>
      <c r="G1195" s="10">
        <v>44646</v>
      </c>
      <c r="H1195" s="13">
        <v>35.520000000000003</v>
      </c>
      <c r="I1195" s="8" t="s">
        <v>15</v>
      </c>
      <c r="J1195" s="8" t="s">
        <v>16</v>
      </c>
      <c r="K1195" s="8" t="s">
        <v>800</v>
      </c>
      <c r="L1195" s="8" t="s">
        <v>801</v>
      </c>
      <c r="M1195" s="8" t="s">
        <v>785</v>
      </c>
      <c r="N1195" s="8" t="s">
        <v>786</v>
      </c>
      <c r="O1195" s="43">
        <v>44646</v>
      </c>
      <c r="P1195" s="8">
        <f t="shared" si="37"/>
        <v>3</v>
      </c>
      <c r="Q1195" s="14"/>
    </row>
    <row r="1196" spans="1:17" hidden="1">
      <c r="A1196" s="6">
        <v>1193</v>
      </c>
      <c r="B1196" s="12" t="str">
        <f t="shared" si="36"/>
        <v>07-0158-9352-3510-2000-0000-0016f3590q8315</v>
      </c>
      <c r="C1196" s="12" t="s">
        <v>4389</v>
      </c>
      <c r="D1196" s="16" t="s">
        <v>4390</v>
      </c>
      <c r="E1196" s="9" t="s">
        <v>4391</v>
      </c>
      <c r="F1196" s="16" t="s">
        <v>670</v>
      </c>
      <c r="G1196" s="10">
        <v>44463</v>
      </c>
      <c r="H1196" s="13">
        <v>61.6</v>
      </c>
      <c r="I1196" s="8" t="s">
        <v>15</v>
      </c>
      <c r="J1196" s="8" t="s">
        <v>13</v>
      </c>
      <c r="K1196" s="8" t="s">
        <v>800</v>
      </c>
      <c r="L1196" s="8" t="s">
        <v>801</v>
      </c>
      <c r="M1196" s="8" t="s">
        <v>782</v>
      </c>
      <c r="N1196" s="8" t="s">
        <v>786</v>
      </c>
      <c r="O1196" s="43">
        <v>44463</v>
      </c>
      <c r="P1196" s="8">
        <f t="shared" si="37"/>
        <v>3</v>
      </c>
      <c r="Q1196" s="14"/>
    </row>
    <row r="1197" spans="1:17" hidden="1">
      <c r="A1197" s="6">
        <v>1194</v>
      </c>
      <c r="B1197" s="12" t="str">
        <f t="shared" si="36"/>
        <v/>
      </c>
      <c r="C1197" s="12"/>
      <c r="D1197" s="16"/>
      <c r="E1197" s="9" t="s">
        <v>4392</v>
      </c>
      <c r="F1197" s="16" t="s">
        <v>671</v>
      </c>
      <c r="G1197" s="10">
        <v>44282</v>
      </c>
      <c r="H1197" s="13">
        <v>87.63</v>
      </c>
      <c r="I1197" s="8" t="s">
        <v>15</v>
      </c>
      <c r="J1197" s="8" t="s">
        <v>75</v>
      </c>
      <c r="K1197" s="8">
        <v>0</v>
      </c>
      <c r="L1197" s="8" t="s">
        <v>810</v>
      </c>
      <c r="M1197" s="8" t="s">
        <v>792</v>
      </c>
      <c r="N1197" s="8" t="s">
        <v>786</v>
      </c>
      <c r="O1197" s="43">
        <v>44282</v>
      </c>
      <c r="P1197" s="8">
        <f t="shared" si="37"/>
        <v>4</v>
      </c>
      <c r="Q1197" s="14"/>
    </row>
    <row r="1198" spans="1:17" hidden="1">
      <c r="A1198" s="6">
        <v>1195</v>
      </c>
      <c r="B1198" s="12" t="str">
        <f t="shared" si="36"/>
        <v>07-0158-9339-1910-2000-0000-0015d3590x8119</v>
      </c>
      <c r="C1198" s="12" t="s">
        <v>4393</v>
      </c>
      <c r="D1198" s="16" t="s">
        <v>4394</v>
      </c>
      <c r="E1198" s="9" t="s">
        <v>4395</v>
      </c>
      <c r="F1198" s="16" t="s">
        <v>4396</v>
      </c>
      <c r="G1198" s="10">
        <v>44428</v>
      </c>
      <c r="H1198" s="13">
        <v>79.2</v>
      </c>
      <c r="I1198" s="8" t="s">
        <v>15</v>
      </c>
      <c r="J1198" s="8" t="s">
        <v>13</v>
      </c>
      <c r="K1198" s="8">
        <v>0</v>
      </c>
      <c r="L1198" s="8" t="s">
        <v>801</v>
      </c>
      <c r="M1198" s="8" t="s">
        <v>782</v>
      </c>
      <c r="N1198" s="8" t="s">
        <v>786</v>
      </c>
      <c r="O1198" s="43">
        <v>44428</v>
      </c>
      <c r="P1198" s="8">
        <f t="shared" si="37"/>
        <v>4</v>
      </c>
      <c r="Q1198" s="14"/>
    </row>
    <row r="1199" spans="1:17" hidden="1">
      <c r="A1199" s="6">
        <v>1196</v>
      </c>
      <c r="B1199" s="12" t="str">
        <f t="shared" si="36"/>
        <v>07-0158-9339-2310-2000-0000-0018</v>
      </c>
      <c r="C1199" s="12" t="s">
        <v>4397</v>
      </c>
      <c r="D1199" s="16"/>
      <c r="E1199" s="9" t="s">
        <v>4398</v>
      </c>
      <c r="F1199" s="16" t="s">
        <v>4396</v>
      </c>
      <c r="G1199" s="10">
        <v>44428</v>
      </c>
      <c r="H1199" s="13">
        <v>79.2</v>
      </c>
      <c r="I1199" s="8" t="s">
        <v>15</v>
      </c>
      <c r="J1199" s="8" t="s">
        <v>13</v>
      </c>
      <c r="K1199" s="8">
        <v>0</v>
      </c>
      <c r="L1199" s="8" t="s">
        <v>801</v>
      </c>
      <c r="M1199" s="8" t="s">
        <v>782</v>
      </c>
      <c r="N1199" s="8" t="s">
        <v>786</v>
      </c>
      <c r="O1199" s="43">
        <v>44428</v>
      </c>
      <c r="P1199" s="8">
        <f t="shared" si="37"/>
        <v>4</v>
      </c>
      <c r="Q1199" s="14"/>
    </row>
    <row r="1200" spans="1:17" hidden="1">
      <c r="A1200" s="6">
        <v>1197</v>
      </c>
      <c r="B1200" s="12" t="str">
        <f t="shared" si="36"/>
        <v/>
      </c>
      <c r="C1200" s="12"/>
      <c r="D1200" s="16"/>
      <c r="E1200" s="9" t="s">
        <v>4399</v>
      </c>
      <c r="F1200" s="16" t="s">
        <v>672</v>
      </c>
      <c r="G1200" s="10">
        <v>44477</v>
      </c>
      <c r="H1200" s="13">
        <v>42.075000000000003</v>
      </c>
      <c r="I1200" s="8" t="s">
        <v>15</v>
      </c>
      <c r="J1200" s="8" t="s">
        <v>16</v>
      </c>
      <c r="K1200" s="8">
        <v>0</v>
      </c>
      <c r="L1200" s="8" t="s">
        <v>796</v>
      </c>
      <c r="M1200" s="8" t="s">
        <v>785</v>
      </c>
      <c r="N1200" s="8" t="s">
        <v>786</v>
      </c>
      <c r="O1200" s="43">
        <v>44477</v>
      </c>
      <c r="P1200" s="8">
        <f t="shared" si="37"/>
        <v>3</v>
      </c>
      <c r="Q1200" s="14"/>
    </row>
    <row r="1201" spans="1:17" hidden="1">
      <c r="A1201" s="6">
        <v>1198</v>
      </c>
      <c r="B1201" s="12" t="str">
        <f t="shared" si="36"/>
        <v>07-0146-1172-3310-2000-0000-0019h1410q6313</v>
      </c>
      <c r="C1201" s="12" t="s">
        <v>4400</v>
      </c>
      <c r="D1201" s="16" t="s">
        <v>4401</v>
      </c>
      <c r="E1201" s="9" t="s">
        <v>4402</v>
      </c>
      <c r="F1201" s="16" t="s">
        <v>665</v>
      </c>
      <c r="G1201" s="10">
        <v>44714</v>
      </c>
      <c r="H1201" s="13">
        <v>99.9</v>
      </c>
      <c r="I1201" s="8" t="s">
        <v>15</v>
      </c>
      <c r="J1201" s="8" t="s">
        <v>16</v>
      </c>
      <c r="K1201" s="8" t="s">
        <v>800</v>
      </c>
      <c r="L1201" s="8" t="s">
        <v>801</v>
      </c>
      <c r="M1201" s="8" t="s">
        <v>785</v>
      </c>
      <c r="N1201" s="8" t="s">
        <v>786</v>
      </c>
      <c r="O1201" s="43">
        <v>44714</v>
      </c>
      <c r="P1201" s="8">
        <f t="shared" si="37"/>
        <v>3</v>
      </c>
      <c r="Q1201" s="14"/>
    </row>
    <row r="1202" spans="1:17" hidden="1">
      <c r="A1202" s="6">
        <v>1199</v>
      </c>
      <c r="B1202" s="12" t="str">
        <f t="shared" si="36"/>
        <v>07-0146-1172-3010-2000-0000-0010h1410q6310</v>
      </c>
      <c r="C1202" s="12" t="s">
        <v>4403</v>
      </c>
      <c r="D1202" s="16" t="s">
        <v>4404</v>
      </c>
      <c r="E1202" s="9" t="s">
        <v>4405</v>
      </c>
      <c r="F1202" s="16" t="s">
        <v>665</v>
      </c>
      <c r="G1202" s="10">
        <v>44740</v>
      </c>
      <c r="H1202" s="13">
        <v>99.9</v>
      </c>
      <c r="I1202" s="8" t="s">
        <v>15</v>
      </c>
      <c r="J1202" s="8" t="s">
        <v>16</v>
      </c>
      <c r="K1202" s="8" t="s">
        <v>800</v>
      </c>
      <c r="L1202" s="8" t="s">
        <v>801</v>
      </c>
      <c r="M1202" s="8" t="s">
        <v>785</v>
      </c>
      <c r="N1202" s="8" t="s">
        <v>786</v>
      </c>
      <c r="O1202" s="43">
        <v>44740</v>
      </c>
      <c r="P1202" s="8">
        <f t="shared" si="37"/>
        <v>3</v>
      </c>
      <c r="Q1202" s="14"/>
    </row>
    <row r="1203" spans="1:17" hidden="1">
      <c r="A1203" s="6">
        <v>1200</v>
      </c>
      <c r="B1203" s="12" t="str">
        <f t="shared" si="36"/>
        <v>07-0146-1172-2610-2000-0000-0017h1410q6216</v>
      </c>
      <c r="C1203" s="12" t="s">
        <v>4406</v>
      </c>
      <c r="D1203" s="16" t="s">
        <v>4407</v>
      </c>
      <c r="E1203" s="9" t="s">
        <v>4408</v>
      </c>
      <c r="F1203" s="16" t="s">
        <v>665</v>
      </c>
      <c r="G1203" s="10">
        <v>44740</v>
      </c>
      <c r="H1203" s="13">
        <v>99.9</v>
      </c>
      <c r="I1203" s="8" t="s">
        <v>15</v>
      </c>
      <c r="J1203" s="8" t="s">
        <v>16</v>
      </c>
      <c r="K1203" s="8" t="s">
        <v>800</v>
      </c>
      <c r="L1203" s="8" t="s">
        <v>801</v>
      </c>
      <c r="M1203" s="8" t="s">
        <v>785</v>
      </c>
      <c r="N1203" s="8" t="s">
        <v>786</v>
      </c>
      <c r="O1203" s="43">
        <v>44740</v>
      </c>
      <c r="P1203" s="8">
        <f t="shared" si="37"/>
        <v>3</v>
      </c>
      <c r="Q1203" s="14"/>
    </row>
    <row r="1204" spans="1:17" hidden="1">
      <c r="A1204" s="6">
        <v>1201</v>
      </c>
      <c r="B1204" s="12" t="str">
        <f t="shared" si="36"/>
        <v/>
      </c>
      <c r="C1204" s="12"/>
      <c r="D1204" s="16"/>
      <c r="E1204" s="9" t="s">
        <v>4409</v>
      </c>
      <c r="F1204" s="16" t="s">
        <v>673</v>
      </c>
      <c r="G1204" s="10" t="s">
        <v>406</v>
      </c>
      <c r="H1204" s="13">
        <v>79.2</v>
      </c>
      <c r="I1204" s="8" t="s">
        <v>15</v>
      </c>
      <c r="J1204" s="8" t="s">
        <v>32</v>
      </c>
      <c r="K1204" s="8">
        <v>0</v>
      </c>
      <c r="L1204" s="8" t="s">
        <v>801</v>
      </c>
      <c r="M1204" s="8" t="s">
        <v>789</v>
      </c>
      <c r="N1204" s="8" t="s">
        <v>786</v>
      </c>
      <c r="O1204" s="43" t="s">
        <v>182</v>
      </c>
      <c r="P1204" s="8" t="e">
        <f t="shared" si="37"/>
        <v>#VALUE!</v>
      </c>
      <c r="Q1204" s="14"/>
    </row>
    <row r="1205" spans="1:17" hidden="1">
      <c r="A1205" s="6">
        <v>1202</v>
      </c>
      <c r="B1205" s="12" t="str">
        <f t="shared" si="36"/>
        <v>07-1200-0325-9810-2100-0000-0010c3001t0928</v>
      </c>
      <c r="C1205" s="12" t="s">
        <v>4410</v>
      </c>
      <c r="D1205" s="16" t="s">
        <v>4411</v>
      </c>
      <c r="E1205" s="9" t="s">
        <v>4412</v>
      </c>
      <c r="F1205" s="16" t="s">
        <v>162</v>
      </c>
      <c r="G1205" s="10">
        <v>44725</v>
      </c>
      <c r="H1205" s="13">
        <v>347.8</v>
      </c>
      <c r="I1205" s="8" t="s">
        <v>12</v>
      </c>
      <c r="J1205" s="8" t="s">
        <v>13</v>
      </c>
      <c r="K1205" s="8" t="s">
        <v>800</v>
      </c>
      <c r="L1205" s="8" t="s">
        <v>811</v>
      </c>
      <c r="M1205" s="8" t="s">
        <v>782</v>
      </c>
      <c r="N1205" s="8" t="s">
        <v>783</v>
      </c>
      <c r="O1205" s="43">
        <v>44725</v>
      </c>
      <c r="P1205" s="8">
        <f t="shared" si="37"/>
        <v>3</v>
      </c>
      <c r="Q1205" s="14"/>
    </row>
    <row r="1206" spans="1:17" hidden="1">
      <c r="A1206" s="6">
        <v>1203</v>
      </c>
      <c r="B1206" s="12" t="str">
        <f t="shared" si="36"/>
        <v>07-0162-3131-3010-2000-0000-0013d1360p2310</v>
      </c>
      <c r="C1206" s="12" t="s">
        <v>4413</v>
      </c>
      <c r="D1206" s="16" t="s">
        <v>4414</v>
      </c>
      <c r="E1206" s="9" t="s">
        <v>4415</v>
      </c>
      <c r="F1206" s="16" t="s">
        <v>674</v>
      </c>
      <c r="G1206" s="10">
        <v>44440</v>
      </c>
      <c r="H1206" s="13">
        <v>44.4</v>
      </c>
      <c r="I1206" s="8" t="s">
        <v>15</v>
      </c>
      <c r="J1206" s="8" t="s">
        <v>13</v>
      </c>
      <c r="K1206" s="8" t="s">
        <v>800</v>
      </c>
      <c r="L1206" s="8" t="s">
        <v>809</v>
      </c>
      <c r="M1206" s="8" t="s">
        <v>782</v>
      </c>
      <c r="N1206" s="8" t="s">
        <v>786</v>
      </c>
      <c r="O1206" s="43">
        <v>44440</v>
      </c>
      <c r="P1206" s="8">
        <f t="shared" si="37"/>
        <v>3</v>
      </c>
      <c r="Q1206" s="14"/>
    </row>
    <row r="1207" spans="1:17" hidden="1">
      <c r="A1207" s="6">
        <v>1204</v>
      </c>
      <c r="B1207" s="12" t="str">
        <f t="shared" si="36"/>
        <v>07-0156-2561-0310-2000-0000-0012g5520p6013</v>
      </c>
      <c r="C1207" s="12" t="s">
        <v>4416</v>
      </c>
      <c r="D1207" s="16" t="s">
        <v>4417</v>
      </c>
      <c r="E1207" s="9" t="s">
        <v>4418</v>
      </c>
      <c r="F1207" s="16" t="s">
        <v>4419</v>
      </c>
      <c r="G1207" s="10">
        <v>44447</v>
      </c>
      <c r="H1207" s="13">
        <v>75.599999999999994</v>
      </c>
      <c r="I1207" s="8" t="s">
        <v>15</v>
      </c>
      <c r="J1207" s="8" t="s">
        <v>13</v>
      </c>
      <c r="K1207" s="8" t="s">
        <v>800</v>
      </c>
      <c r="L1207" s="8" t="s">
        <v>805</v>
      </c>
      <c r="M1207" s="8" t="s">
        <v>782</v>
      </c>
      <c r="N1207" s="8" t="s">
        <v>786</v>
      </c>
      <c r="O1207" s="43">
        <v>44447</v>
      </c>
      <c r="P1207" s="8">
        <f t="shared" si="37"/>
        <v>3</v>
      </c>
      <c r="Q1207" s="14"/>
    </row>
    <row r="1208" spans="1:17" hidden="1">
      <c r="A1208" s="6">
        <v>1205</v>
      </c>
      <c r="B1208" s="12" t="str">
        <f t="shared" si="36"/>
        <v>07-0156-2561-0210-2000-0000-0019g5520p6012</v>
      </c>
      <c r="C1208" s="12" t="s">
        <v>4420</v>
      </c>
      <c r="D1208" s="16" t="s">
        <v>4421</v>
      </c>
      <c r="E1208" s="9" t="s">
        <v>4422</v>
      </c>
      <c r="F1208" s="16" t="s">
        <v>675</v>
      </c>
      <c r="G1208" s="10">
        <v>44447</v>
      </c>
      <c r="H1208" s="13">
        <v>90.72</v>
      </c>
      <c r="I1208" s="8" t="s">
        <v>15</v>
      </c>
      <c r="J1208" s="8" t="s">
        <v>13</v>
      </c>
      <c r="K1208" s="8" t="s">
        <v>800</v>
      </c>
      <c r="L1208" s="8" t="s">
        <v>805</v>
      </c>
      <c r="M1208" s="8" t="s">
        <v>782</v>
      </c>
      <c r="N1208" s="8" t="s">
        <v>786</v>
      </c>
      <c r="O1208" s="43">
        <v>44447</v>
      </c>
      <c r="P1208" s="8">
        <f t="shared" si="37"/>
        <v>3</v>
      </c>
      <c r="Q1208" s="14"/>
    </row>
    <row r="1209" spans="1:17" hidden="1">
      <c r="A1209" s="6">
        <v>1206</v>
      </c>
      <c r="B1209" s="12" t="str">
        <f t="shared" si="36"/>
        <v>07-0121-0587-7110-2000-0000-0013k5200v1711</v>
      </c>
      <c r="C1209" s="12" t="s">
        <v>4423</v>
      </c>
      <c r="D1209" s="16" t="s">
        <v>4424</v>
      </c>
      <c r="E1209" s="9" t="s">
        <v>4425</v>
      </c>
      <c r="F1209" s="16" t="s">
        <v>826</v>
      </c>
      <c r="G1209" s="10">
        <v>44357</v>
      </c>
      <c r="H1209" s="13">
        <v>95.22</v>
      </c>
      <c r="I1209" s="8" t="s">
        <v>15</v>
      </c>
      <c r="J1209" s="8" t="s">
        <v>38</v>
      </c>
      <c r="K1209" s="8">
        <v>0</v>
      </c>
      <c r="L1209" s="8" t="s">
        <v>805</v>
      </c>
      <c r="M1209" s="8" t="s">
        <v>790</v>
      </c>
      <c r="N1209" s="8" t="s">
        <v>786</v>
      </c>
      <c r="O1209" s="43">
        <v>44357</v>
      </c>
      <c r="P1209" s="8">
        <f t="shared" si="37"/>
        <v>4</v>
      </c>
      <c r="Q1209" s="14"/>
    </row>
    <row r="1210" spans="1:17" hidden="1">
      <c r="A1210" s="6">
        <v>1207</v>
      </c>
      <c r="B1210" s="12" t="str">
        <f t="shared" si="36"/>
        <v>07-0158-9342-8110-2000-0000-0012e3590q8811</v>
      </c>
      <c r="C1210" s="12" t="s">
        <v>4426</v>
      </c>
      <c r="D1210" s="16" t="s">
        <v>4427</v>
      </c>
      <c r="E1210" s="9" t="s">
        <v>4428</v>
      </c>
      <c r="F1210" s="16" t="s">
        <v>260</v>
      </c>
      <c r="G1210" s="10">
        <v>44540</v>
      </c>
      <c r="H1210" s="13">
        <v>62.7</v>
      </c>
      <c r="I1210" s="8" t="s">
        <v>15</v>
      </c>
      <c r="J1210" s="8" t="s">
        <v>13</v>
      </c>
      <c r="K1210" s="8">
        <v>0</v>
      </c>
      <c r="L1210" s="8" t="s">
        <v>801</v>
      </c>
      <c r="M1210" s="8" t="s">
        <v>782</v>
      </c>
      <c r="N1210" s="8" t="s">
        <v>786</v>
      </c>
      <c r="O1210" s="43">
        <v>44540</v>
      </c>
      <c r="P1210" s="8">
        <f t="shared" si="37"/>
        <v>3</v>
      </c>
      <c r="Q1210" s="14"/>
    </row>
    <row r="1211" spans="1:17" hidden="1">
      <c r="A1211" s="6">
        <v>1208</v>
      </c>
      <c r="B1211" s="12" t="str">
        <f t="shared" si="36"/>
        <v>07-0167-8504-3110-2000-0000-0012</v>
      </c>
      <c r="C1211" s="12" t="s">
        <v>4429</v>
      </c>
      <c r="D1211" s="16"/>
      <c r="E1211" s="9" t="s">
        <v>4430</v>
      </c>
      <c r="F1211" s="16" t="s">
        <v>676</v>
      </c>
      <c r="G1211" s="10">
        <v>44476</v>
      </c>
      <c r="H1211" s="13">
        <v>90.72</v>
      </c>
      <c r="I1211" s="8" t="s">
        <v>15</v>
      </c>
      <c r="J1211" s="8" t="s">
        <v>13</v>
      </c>
      <c r="K1211" s="8">
        <v>0</v>
      </c>
      <c r="L1211" s="8" t="s">
        <v>805</v>
      </c>
      <c r="M1211" s="8" t="s">
        <v>782</v>
      </c>
      <c r="N1211" s="8" t="s">
        <v>786</v>
      </c>
      <c r="O1211" s="43">
        <v>44476</v>
      </c>
      <c r="P1211" s="8">
        <f t="shared" si="37"/>
        <v>3</v>
      </c>
      <c r="Q1211" s="14"/>
    </row>
    <row r="1212" spans="1:17" hidden="1">
      <c r="A1212" s="6">
        <v>1209</v>
      </c>
      <c r="B1212" s="12" t="str">
        <f t="shared" si="36"/>
        <v>07-0146-1172-3110-2000-0000-0013h1410q6311</v>
      </c>
      <c r="C1212" s="12" t="s">
        <v>4431</v>
      </c>
      <c r="D1212" s="16" t="s">
        <v>4432</v>
      </c>
      <c r="E1212" s="9" t="s">
        <v>4433</v>
      </c>
      <c r="F1212" s="16" t="s">
        <v>665</v>
      </c>
      <c r="G1212" s="10">
        <v>44992</v>
      </c>
      <c r="H1212" s="13">
        <v>99.9</v>
      </c>
      <c r="I1212" s="8" t="s">
        <v>15</v>
      </c>
      <c r="J1212" s="8" t="s">
        <v>16</v>
      </c>
      <c r="K1212" s="8" t="s">
        <v>800</v>
      </c>
      <c r="L1212" s="8" t="s">
        <v>801</v>
      </c>
      <c r="M1212" s="8" t="s">
        <v>785</v>
      </c>
      <c r="N1212" s="8" t="s">
        <v>786</v>
      </c>
      <c r="O1212" s="43">
        <v>44992</v>
      </c>
      <c r="P1212" s="8">
        <f t="shared" si="37"/>
        <v>2</v>
      </c>
      <c r="Q1212" s="17"/>
    </row>
    <row r="1213" spans="1:17" hidden="1">
      <c r="A1213" s="6">
        <v>1210</v>
      </c>
      <c r="B1213" s="12" t="str">
        <f t="shared" si="36"/>
        <v>07-0171-1776-5510-2000-0000-0015</v>
      </c>
      <c r="C1213" s="12" t="s">
        <v>4434</v>
      </c>
      <c r="D1213" s="16"/>
      <c r="E1213" s="9" t="s">
        <v>4435</v>
      </c>
      <c r="F1213" s="16" t="s">
        <v>676</v>
      </c>
      <c r="G1213" s="10">
        <v>44540</v>
      </c>
      <c r="H1213" s="13">
        <v>84.18</v>
      </c>
      <c r="I1213" s="8" t="s">
        <v>15</v>
      </c>
      <c r="J1213" s="8" t="s">
        <v>75</v>
      </c>
      <c r="K1213" s="8">
        <v>0</v>
      </c>
      <c r="L1213" s="8" t="s">
        <v>805</v>
      </c>
      <c r="M1213" s="8" t="s">
        <v>792</v>
      </c>
      <c r="N1213" s="8" t="s">
        <v>786</v>
      </c>
      <c r="O1213" s="43">
        <v>44540</v>
      </c>
      <c r="P1213" s="8">
        <f t="shared" si="37"/>
        <v>3</v>
      </c>
      <c r="Q1213" s="14"/>
    </row>
    <row r="1214" spans="1:17" hidden="1">
      <c r="A1214" s="6">
        <v>1211</v>
      </c>
      <c r="B1214" s="12" t="str">
        <f t="shared" si="36"/>
        <v>07-0158-9342-7010-2000-0000-0018e3590q8710</v>
      </c>
      <c r="C1214" s="12" t="s">
        <v>4436</v>
      </c>
      <c r="D1214" s="16" t="s">
        <v>4437</v>
      </c>
      <c r="E1214" s="9" t="s">
        <v>4438</v>
      </c>
      <c r="F1214" s="16" t="s">
        <v>260</v>
      </c>
      <c r="G1214" s="10">
        <v>44454</v>
      </c>
      <c r="H1214" s="13">
        <v>89.1</v>
      </c>
      <c r="I1214" s="8" t="s">
        <v>15</v>
      </c>
      <c r="J1214" s="8" t="s">
        <v>13</v>
      </c>
      <c r="K1214" s="8">
        <v>0</v>
      </c>
      <c r="L1214" s="8" t="s">
        <v>801</v>
      </c>
      <c r="M1214" s="8" t="s">
        <v>782</v>
      </c>
      <c r="N1214" s="8" t="s">
        <v>786</v>
      </c>
      <c r="O1214" s="43">
        <v>44454</v>
      </c>
      <c r="P1214" s="8">
        <f t="shared" si="37"/>
        <v>3</v>
      </c>
      <c r="Q1214" s="14"/>
    </row>
    <row r="1215" spans="1:17" hidden="1">
      <c r="A1215" s="6">
        <v>1212</v>
      </c>
      <c r="B1215" s="12" t="str">
        <f t="shared" si="36"/>
        <v>07-1200-1004-0610-2100-0000-0010a0011s0026</v>
      </c>
      <c r="C1215" s="12" t="s">
        <v>854</v>
      </c>
      <c r="D1215" s="16" t="s">
        <v>855</v>
      </c>
      <c r="E1215" s="9" t="s">
        <v>4439</v>
      </c>
      <c r="F1215" s="16" t="s">
        <v>4440</v>
      </c>
      <c r="G1215" s="10">
        <v>45202</v>
      </c>
      <c r="H1215" s="13">
        <v>435.12</v>
      </c>
      <c r="I1215" s="8" t="s">
        <v>12</v>
      </c>
      <c r="J1215" s="8" t="s">
        <v>38</v>
      </c>
      <c r="K1215" s="8">
        <v>0</v>
      </c>
      <c r="L1215" s="8" t="s">
        <v>809</v>
      </c>
      <c r="M1215" s="8" t="s">
        <v>790</v>
      </c>
      <c r="N1215" s="8" t="s">
        <v>783</v>
      </c>
      <c r="O1215" s="43">
        <v>45202</v>
      </c>
      <c r="P1215" s="8">
        <v>1</v>
      </c>
      <c r="Q1215" s="14"/>
    </row>
    <row r="1216" spans="1:17" hidden="1">
      <c r="A1216" s="6">
        <v>1213</v>
      </c>
      <c r="B1216" s="12" t="str">
        <f t="shared" si="36"/>
        <v>07-1256-2201-4820-2000-0000-0011a2521p6428</v>
      </c>
      <c r="C1216" s="12" t="s">
        <v>4441</v>
      </c>
      <c r="D1216" s="16" t="s">
        <v>4442</v>
      </c>
      <c r="E1216" s="9" t="s">
        <v>4443</v>
      </c>
      <c r="F1216" s="16" t="s">
        <v>677</v>
      </c>
      <c r="G1216" s="10">
        <v>44651</v>
      </c>
      <c r="H1216" s="13">
        <v>142.08000000000001</v>
      </c>
      <c r="I1216" s="8" t="s">
        <v>12</v>
      </c>
      <c r="J1216" s="8" t="s">
        <v>13</v>
      </c>
      <c r="K1216" s="8" t="s">
        <v>800</v>
      </c>
      <c r="L1216" s="8" t="s">
        <v>811</v>
      </c>
      <c r="M1216" s="8" t="s">
        <v>782</v>
      </c>
      <c r="N1216" s="8" t="s">
        <v>783</v>
      </c>
      <c r="O1216" s="43">
        <v>44651</v>
      </c>
      <c r="P1216" s="8">
        <f t="shared" si="37"/>
        <v>3</v>
      </c>
      <c r="Q1216" s="14"/>
    </row>
    <row r="1217" spans="1:17" hidden="1">
      <c r="A1217" s="6">
        <v>1214</v>
      </c>
      <c r="B1217" s="12" t="str">
        <f t="shared" si="36"/>
        <v>07-1270-8310-5910-2000-0000-0013b3781n0529</v>
      </c>
      <c r="C1217" s="12" t="s">
        <v>4444</v>
      </c>
      <c r="D1217" s="16" t="s">
        <v>4445</v>
      </c>
      <c r="E1217" s="9" t="s">
        <v>4446</v>
      </c>
      <c r="F1217" s="16" t="s">
        <v>678</v>
      </c>
      <c r="G1217" s="10">
        <v>44679</v>
      </c>
      <c r="H1217" s="13">
        <v>122.1</v>
      </c>
      <c r="I1217" s="8" t="s">
        <v>12</v>
      </c>
      <c r="J1217" s="8" t="s">
        <v>75</v>
      </c>
      <c r="K1217" s="8" t="s">
        <v>800</v>
      </c>
      <c r="L1217" s="8" t="s">
        <v>811</v>
      </c>
      <c r="M1217" s="8" t="s">
        <v>792</v>
      </c>
      <c r="N1217" s="8" t="s">
        <v>783</v>
      </c>
      <c r="O1217" s="43">
        <v>44679</v>
      </c>
      <c r="P1217" s="8">
        <f t="shared" si="37"/>
        <v>3</v>
      </c>
      <c r="Q1217" s="14"/>
    </row>
    <row r="1218" spans="1:17" hidden="1">
      <c r="A1218" s="6">
        <v>1215</v>
      </c>
      <c r="B1218" s="12" t="str">
        <f t="shared" si="36"/>
        <v>07-1256-2219-8630-2000-0000-0013b2521x6826</v>
      </c>
      <c r="C1218" s="12" t="s">
        <v>4447</v>
      </c>
      <c r="D1218" s="16" t="s">
        <v>4448</v>
      </c>
      <c r="E1218" s="9" t="s">
        <v>4449</v>
      </c>
      <c r="F1218" s="16" t="s">
        <v>4450</v>
      </c>
      <c r="G1218" s="10">
        <v>44859</v>
      </c>
      <c r="H1218" s="13">
        <v>250.12</v>
      </c>
      <c r="I1218" s="8" t="s">
        <v>12</v>
      </c>
      <c r="J1218" s="8" t="s">
        <v>13</v>
      </c>
      <c r="K1218" s="8" t="s">
        <v>800</v>
      </c>
      <c r="L1218" s="8" t="s">
        <v>811</v>
      </c>
      <c r="M1218" s="8" t="s">
        <v>782</v>
      </c>
      <c r="N1218" s="8" t="s">
        <v>783</v>
      </c>
      <c r="O1218" s="43">
        <v>44859</v>
      </c>
      <c r="P1218" s="8">
        <f t="shared" si="37"/>
        <v>2</v>
      </c>
      <c r="Q1218" s="14"/>
    </row>
    <row r="1219" spans="1:17" hidden="1">
      <c r="A1219" s="6">
        <v>1216</v>
      </c>
      <c r="B1219" s="12" t="str">
        <f t="shared" si="36"/>
        <v>07-1234-1580-1510-2000-0000-0013k5311n4125</v>
      </c>
      <c r="C1219" s="12" t="s">
        <v>4451</v>
      </c>
      <c r="D1219" s="16" t="s">
        <v>4452</v>
      </c>
      <c r="E1219" s="9" t="s">
        <v>4453</v>
      </c>
      <c r="F1219" s="16" t="s">
        <v>679</v>
      </c>
      <c r="G1219" s="10">
        <v>44651</v>
      </c>
      <c r="H1219" s="13">
        <v>236.8</v>
      </c>
      <c r="I1219" s="8" t="s">
        <v>12</v>
      </c>
      <c r="J1219" s="8" t="s">
        <v>16</v>
      </c>
      <c r="K1219" s="8" t="s">
        <v>800</v>
      </c>
      <c r="L1219" s="8" t="s">
        <v>811</v>
      </c>
      <c r="M1219" s="8" t="s">
        <v>785</v>
      </c>
      <c r="N1219" s="8" t="s">
        <v>783</v>
      </c>
      <c r="O1219" s="43">
        <v>44651</v>
      </c>
      <c r="P1219" s="8">
        <f t="shared" si="37"/>
        <v>3</v>
      </c>
      <c r="Q1219" s="14"/>
    </row>
    <row r="1220" spans="1:17" hidden="1">
      <c r="A1220" s="6">
        <v>1217</v>
      </c>
      <c r="B1220" s="12" t="str">
        <f t="shared" si="36"/>
        <v>07-1278-8743-9810-2000-0000-0010e7781r8928</v>
      </c>
      <c r="C1220" s="12" t="s">
        <v>4454</v>
      </c>
      <c r="D1220" s="16" t="s">
        <v>4455</v>
      </c>
      <c r="E1220" s="9" t="s">
        <v>4456</v>
      </c>
      <c r="F1220" s="16" t="s">
        <v>680</v>
      </c>
      <c r="G1220" s="10">
        <v>44803</v>
      </c>
      <c r="H1220" s="13">
        <v>142.08000000000001</v>
      </c>
      <c r="I1220" s="8" t="s">
        <v>12</v>
      </c>
      <c r="J1220" s="8" t="s">
        <v>75</v>
      </c>
      <c r="K1220" s="8" t="s">
        <v>800</v>
      </c>
      <c r="L1220" s="8" t="s">
        <v>811</v>
      </c>
      <c r="M1220" s="8" t="s">
        <v>792</v>
      </c>
      <c r="N1220" s="8" t="s">
        <v>783</v>
      </c>
      <c r="O1220" s="43">
        <v>44803</v>
      </c>
      <c r="P1220" s="8">
        <f t="shared" si="37"/>
        <v>3</v>
      </c>
      <c r="Q1220" s="14"/>
    </row>
    <row r="1221" spans="1:17" hidden="1">
      <c r="A1221" s="6">
        <v>1218</v>
      </c>
      <c r="B1221" s="12" t="str">
        <f t="shared" ref="B1221:B1251" si="38">C1221&amp;D1221</f>
        <v>07-1256-2187-2810-2000-0000-0019k1521v6228</v>
      </c>
      <c r="C1221" s="12" t="s">
        <v>4457</v>
      </c>
      <c r="D1221" s="16" t="s">
        <v>4458</v>
      </c>
      <c r="E1221" s="9" t="s">
        <v>4459</v>
      </c>
      <c r="F1221" s="16" t="s">
        <v>681</v>
      </c>
      <c r="G1221" s="10">
        <v>44671</v>
      </c>
      <c r="H1221" s="13">
        <v>189.44</v>
      </c>
      <c r="I1221" s="8" t="s">
        <v>12</v>
      </c>
      <c r="J1221" s="8" t="s">
        <v>13</v>
      </c>
      <c r="K1221" s="8" t="s">
        <v>800</v>
      </c>
      <c r="L1221" s="8" t="s">
        <v>811</v>
      </c>
      <c r="M1221" s="8" t="s">
        <v>782</v>
      </c>
      <c r="N1221" s="8" t="s">
        <v>783</v>
      </c>
      <c r="O1221" s="43">
        <v>44671</v>
      </c>
      <c r="P1221" s="8">
        <f t="shared" si="37"/>
        <v>3</v>
      </c>
      <c r="Q1221" s="14"/>
    </row>
    <row r="1222" spans="1:17" hidden="1">
      <c r="A1222" s="6">
        <v>1219</v>
      </c>
      <c r="B1222" s="12" t="str">
        <f t="shared" si="38"/>
        <v>07-1250-6812-5410-2000-0000-0017b8561q0524</v>
      </c>
      <c r="C1222" s="12" t="s">
        <v>4460</v>
      </c>
      <c r="D1222" s="16" t="s">
        <v>4461</v>
      </c>
      <c r="E1222" s="9" t="s">
        <v>4462</v>
      </c>
      <c r="F1222" s="16" t="s">
        <v>682</v>
      </c>
      <c r="G1222" s="10">
        <v>44677</v>
      </c>
      <c r="H1222" s="13">
        <v>57.72</v>
      </c>
      <c r="I1222" s="8" t="s">
        <v>15</v>
      </c>
      <c r="J1222" s="8" t="s">
        <v>13</v>
      </c>
      <c r="K1222" s="8" t="s">
        <v>800</v>
      </c>
      <c r="L1222" s="8" t="s">
        <v>809</v>
      </c>
      <c r="M1222" s="8" t="s">
        <v>782</v>
      </c>
      <c r="N1222" s="8" t="s">
        <v>786</v>
      </c>
      <c r="O1222" s="43">
        <v>44677</v>
      </c>
      <c r="P1222" s="8">
        <f t="shared" ref="P1222:P1247" si="39">DATEDIF(O1222,$B$1,"Y")</f>
        <v>3</v>
      </c>
      <c r="Q1222" s="14"/>
    </row>
    <row r="1223" spans="1:17" hidden="1">
      <c r="A1223" s="6">
        <v>1220</v>
      </c>
      <c r="B1223" s="12" t="str">
        <f t="shared" si="38"/>
        <v>07-0127-5080-3510-2000-0000-0014k0250n7315</v>
      </c>
      <c r="C1223" s="12" t="s">
        <v>4463</v>
      </c>
      <c r="D1223" s="16" t="s">
        <v>4464</v>
      </c>
      <c r="E1223" s="9" t="s">
        <v>4465</v>
      </c>
      <c r="F1223" s="16" t="s">
        <v>771</v>
      </c>
      <c r="G1223" s="10">
        <v>44544</v>
      </c>
      <c r="H1223" s="13">
        <v>95.22</v>
      </c>
      <c r="I1223" s="8" t="s">
        <v>15</v>
      </c>
      <c r="J1223" s="8" t="s">
        <v>38</v>
      </c>
      <c r="K1223" s="8">
        <v>0</v>
      </c>
      <c r="L1223" s="8" t="s">
        <v>805</v>
      </c>
      <c r="M1223" s="8" t="s">
        <v>790</v>
      </c>
      <c r="N1223" s="8" t="s">
        <v>786</v>
      </c>
      <c r="O1223" s="43">
        <v>44544</v>
      </c>
      <c r="P1223" s="8">
        <f t="shared" si="39"/>
        <v>3</v>
      </c>
      <c r="Q1223" s="14"/>
    </row>
    <row r="1224" spans="1:17" hidden="1">
      <c r="A1224" s="6">
        <v>1221</v>
      </c>
      <c r="B1224" s="12" t="str">
        <f t="shared" si="38"/>
        <v>07-0127-5080-3710-2000-0000-0010k0250n7317</v>
      </c>
      <c r="C1224" s="12" t="s">
        <v>4466</v>
      </c>
      <c r="D1224" s="16" t="s">
        <v>4467</v>
      </c>
      <c r="E1224" s="9" t="s">
        <v>4468</v>
      </c>
      <c r="F1224" s="16" t="s">
        <v>4469</v>
      </c>
      <c r="G1224" s="10">
        <v>44522</v>
      </c>
      <c r="H1224" s="13">
        <v>95.22</v>
      </c>
      <c r="I1224" s="8" t="s">
        <v>15</v>
      </c>
      <c r="J1224" s="8" t="s">
        <v>38</v>
      </c>
      <c r="K1224" s="8">
        <v>0</v>
      </c>
      <c r="L1224" s="8" t="s">
        <v>805</v>
      </c>
      <c r="M1224" s="8" t="s">
        <v>790</v>
      </c>
      <c r="N1224" s="8" t="s">
        <v>786</v>
      </c>
      <c r="O1224" s="43">
        <v>44522</v>
      </c>
      <c r="P1224" s="8">
        <f t="shared" si="39"/>
        <v>3</v>
      </c>
      <c r="Q1224" s="14"/>
    </row>
    <row r="1225" spans="1:17" hidden="1">
      <c r="A1225" s="6">
        <v>1222</v>
      </c>
      <c r="B1225" s="12" t="str">
        <f t="shared" si="38"/>
        <v>07-0127-5080-3910-2000-0000-0016k0250n7319</v>
      </c>
      <c r="C1225" s="12" t="s">
        <v>4470</v>
      </c>
      <c r="D1225" s="16" t="s">
        <v>4471</v>
      </c>
      <c r="E1225" s="9" t="s">
        <v>4472</v>
      </c>
      <c r="F1225" s="16" t="s">
        <v>4469</v>
      </c>
      <c r="G1225" s="10">
        <v>44544</v>
      </c>
      <c r="H1225" s="13">
        <v>95.22</v>
      </c>
      <c r="I1225" s="8" t="s">
        <v>15</v>
      </c>
      <c r="J1225" s="8" t="s">
        <v>38</v>
      </c>
      <c r="K1225" s="8">
        <v>0</v>
      </c>
      <c r="L1225" s="8">
        <v>14</v>
      </c>
      <c r="M1225" s="8" t="s">
        <v>790</v>
      </c>
      <c r="N1225" s="8" t="s">
        <v>786</v>
      </c>
      <c r="O1225" s="43">
        <v>44544</v>
      </c>
      <c r="P1225" s="8">
        <f t="shared" si="39"/>
        <v>3</v>
      </c>
      <c r="Q1225" s="14"/>
    </row>
    <row r="1226" spans="1:17" hidden="1">
      <c r="A1226" s="6">
        <v>1223</v>
      </c>
      <c r="B1226" s="12" t="str">
        <f t="shared" si="38"/>
        <v>07-0127-5080-3310-2000-0000-0018k0250n7313</v>
      </c>
      <c r="C1226" s="12" t="s">
        <v>4473</v>
      </c>
      <c r="D1226" s="16" t="s">
        <v>4474</v>
      </c>
      <c r="E1226" s="9" t="s">
        <v>4475</v>
      </c>
      <c r="F1226" s="16" t="s">
        <v>645</v>
      </c>
      <c r="G1226" s="43">
        <v>44544</v>
      </c>
      <c r="H1226" s="13">
        <v>63.48</v>
      </c>
      <c r="I1226" s="8" t="s">
        <v>15</v>
      </c>
      <c r="J1226" s="8" t="s">
        <v>38</v>
      </c>
      <c r="K1226" s="8">
        <v>0</v>
      </c>
      <c r="L1226" s="8">
        <v>14</v>
      </c>
      <c r="M1226" s="8" t="s">
        <v>790</v>
      </c>
      <c r="N1226" s="8" t="s">
        <v>786</v>
      </c>
      <c r="O1226" s="43">
        <v>44544</v>
      </c>
      <c r="P1226" s="8">
        <f t="shared" si="39"/>
        <v>3</v>
      </c>
      <c r="Q1226" s="14"/>
    </row>
    <row r="1227" spans="1:17" hidden="1">
      <c r="A1227" s="6">
        <v>1224</v>
      </c>
      <c r="B1227" s="12" t="str">
        <f t="shared" si="38"/>
        <v>07-1262-2612-8210-2000-0000-0013b6621q2822</v>
      </c>
      <c r="C1227" s="12" t="s">
        <v>4476</v>
      </c>
      <c r="D1227" s="16" t="s">
        <v>4477</v>
      </c>
      <c r="E1227" s="9" t="s">
        <v>4478</v>
      </c>
      <c r="F1227" s="16" t="s">
        <v>683</v>
      </c>
      <c r="G1227" s="10">
        <v>44676</v>
      </c>
      <c r="H1227" s="13">
        <v>353.72</v>
      </c>
      <c r="I1227" s="8" t="s">
        <v>12</v>
      </c>
      <c r="J1227" s="8" t="s">
        <v>13</v>
      </c>
      <c r="K1227" s="8" t="s">
        <v>800</v>
      </c>
      <c r="L1227" s="8" t="s">
        <v>811</v>
      </c>
      <c r="M1227" s="8" t="s">
        <v>782</v>
      </c>
      <c r="N1227" s="8" t="s">
        <v>783</v>
      </c>
      <c r="O1227" s="43">
        <v>44676</v>
      </c>
      <c r="P1227" s="8">
        <f t="shared" si="39"/>
        <v>3</v>
      </c>
      <c r="Q1227" s="14"/>
    </row>
    <row r="1228" spans="1:17" hidden="1">
      <c r="A1228" s="6">
        <v>1225</v>
      </c>
      <c r="B1228" s="12" t="str">
        <f t="shared" si="38"/>
        <v>07-1200-1047-5610-2100-0000-0010e0011v0526</v>
      </c>
      <c r="C1228" s="12" t="s">
        <v>822</v>
      </c>
      <c r="D1228" s="16" t="s">
        <v>823</v>
      </c>
      <c r="E1228" s="9" t="s">
        <v>4479</v>
      </c>
      <c r="F1228" s="16" t="s">
        <v>826</v>
      </c>
      <c r="G1228" s="10">
        <v>45104</v>
      </c>
      <c r="H1228" s="13">
        <v>794.88</v>
      </c>
      <c r="I1228" s="8" t="s">
        <v>12</v>
      </c>
      <c r="J1228" s="8" t="s">
        <v>38</v>
      </c>
      <c r="K1228" s="8">
        <v>0</v>
      </c>
      <c r="L1228" s="8">
        <v>14</v>
      </c>
      <c r="M1228" s="8" t="s">
        <v>790</v>
      </c>
      <c r="N1228" s="8" t="s">
        <v>783</v>
      </c>
      <c r="O1228" s="43">
        <v>45104</v>
      </c>
      <c r="P1228" s="8">
        <f t="shared" si="39"/>
        <v>2</v>
      </c>
      <c r="Q1228" s="14"/>
    </row>
    <row r="1229" spans="1:17" hidden="1">
      <c r="A1229" s="6">
        <v>1226</v>
      </c>
      <c r="B1229" s="12" t="str">
        <f t="shared" si="38"/>
        <v>07-0127-5080-2410-2000-0000-0010k0250n7214</v>
      </c>
      <c r="C1229" s="12" t="s">
        <v>755</v>
      </c>
      <c r="D1229" s="16" t="s">
        <v>824</v>
      </c>
      <c r="E1229" s="9" t="s">
        <v>4480</v>
      </c>
      <c r="F1229" s="16" t="s">
        <v>773</v>
      </c>
      <c r="G1229" s="10">
        <v>44672</v>
      </c>
      <c r="H1229" s="13">
        <v>95.22</v>
      </c>
      <c r="I1229" s="8" t="s">
        <v>15</v>
      </c>
      <c r="J1229" s="8" t="s">
        <v>38</v>
      </c>
      <c r="K1229" s="8">
        <v>0</v>
      </c>
      <c r="L1229" s="8">
        <v>14</v>
      </c>
      <c r="M1229" s="8" t="s">
        <v>790</v>
      </c>
      <c r="N1229" s="8" t="s">
        <v>786</v>
      </c>
      <c r="O1229" s="43">
        <v>44672</v>
      </c>
      <c r="P1229" s="8">
        <f t="shared" si="39"/>
        <v>3</v>
      </c>
      <c r="Q1229" s="14"/>
    </row>
    <row r="1230" spans="1:17" hidden="1">
      <c r="A1230" s="6">
        <v>1227</v>
      </c>
      <c r="B1230" s="12" t="str">
        <f t="shared" si="38"/>
        <v>07-0121-0587-5710-2000-0000-0019</v>
      </c>
      <c r="C1230" s="12" t="s">
        <v>825</v>
      </c>
      <c r="D1230" s="16"/>
      <c r="E1230" s="9" t="s">
        <v>4481</v>
      </c>
      <c r="F1230" s="16" t="s">
        <v>826</v>
      </c>
      <c r="G1230" s="10">
        <v>44979</v>
      </c>
      <c r="H1230" s="13">
        <v>95.22</v>
      </c>
      <c r="I1230" s="8" t="s">
        <v>15</v>
      </c>
      <c r="J1230" s="8" t="s">
        <v>38</v>
      </c>
      <c r="K1230" s="8">
        <v>0</v>
      </c>
      <c r="L1230" s="8" t="s">
        <v>805</v>
      </c>
      <c r="M1230" s="8" t="s">
        <v>790</v>
      </c>
      <c r="N1230" s="8" t="s">
        <v>786</v>
      </c>
      <c r="O1230" s="43">
        <v>44979</v>
      </c>
      <c r="P1230" s="8">
        <f t="shared" si="39"/>
        <v>2</v>
      </c>
      <c r="Q1230" s="14"/>
    </row>
    <row r="1231" spans="1:17" hidden="1">
      <c r="A1231" s="6">
        <v>1228</v>
      </c>
      <c r="B1231" s="12" t="str">
        <f t="shared" si="38"/>
        <v>07-0121-0587-5910-2000-0000-0015</v>
      </c>
      <c r="C1231" s="12" t="s">
        <v>827</v>
      </c>
      <c r="D1231" s="16"/>
      <c r="E1231" s="9" t="s">
        <v>4482</v>
      </c>
      <c r="F1231" s="16" t="s">
        <v>826</v>
      </c>
      <c r="G1231" s="10">
        <v>44979</v>
      </c>
      <c r="H1231" s="13">
        <v>95.22</v>
      </c>
      <c r="I1231" s="8" t="s">
        <v>15</v>
      </c>
      <c r="J1231" s="8" t="s">
        <v>38</v>
      </c>
      <c r="K1231" s="8">
        <v>0</v>
      </c>
      <c r="L1231" s="8" t="s">
        <v>805</v>
      </c>
      <c r="M1231" s="8" t="s">
        <v>790</v>
      </c>
      <c r="N1231" s="8" t="s">
        <v>786</v>
      </c>
      <c r="O1231" s="43">
        <v>44728</v>
      </c>
      <c r="P1231" s="8">
        <f t="shared" si="39"/>
        <v>3</v>
      </c>
      <c r="Q1231" s="14"/>
    </row>
    <row r="1232" spans="1:17" hidden="1">
      <c r="A1232" s="6">
        <v>1229</v>
      </c>
      <c r="B1232" s="12" t="str">
        <f t="shared" si="38"/>
        <v>07-0121-0587-5410-2000-0000-0010k5200v1514</v>
      </c>
      <c r="C1232" s="12" t="s">
        <v>4483</v>
      </c>
      <c r="D1232" s="16" t="s">
        <v>4484</v>
      </c>
      <c r="E1232" s="9" t="s">
        <v>4485</v>
      </c>
      <c r="F1232" s="16" t="s">
        <v>853</v>
      </c>
      <c r="G1232" s="10">
        <v>45307</v>
      </c>
      <c r="H1232" s="13">
        <v>104.88</v>
      </c>
      <c r="I1232" s="8" t="s">
        <v>15</v>
      </c>
      <c r="J1232" s="8" t="s">
        <v>38</v>
      </c>
      <c r="K1232" s="8">
        <v>0</v>
      </c>
      <c r="L1232" s="8">
        <v>14</v>
      </c>
      <c r="M1232" s="8" t="s">
        <v>790</v>
      </c>
      <c r="N1232" s="8" t="s">
        <v>786</v>
      </c>
      <c r="O1232" s="43">
        <v>45307</v>
      </c>
      <c r="P1232" s="8">
        <v>1</v>
      </c>
      <c r="Q1232" s="14"/>
    </row>
    <row r="1233" spans="1:17" hidden="1">
      <c r="A1233" s="6">
        <v>1230</v>
      </c>
      <c r="B1233" s="12" t="str">
        <f t="shared" si="38"/>
        <v/>
      </c>
      <c r="C1233" s="12"/>
      <c r="D1233" s="16"/>
      <c r="E1233" s="9" t="s">
        <v>4486</v>
      </c>
      <c r="F1233" s="16" t="s">
        <v>684</v>
      </c>
      <c r="G1233" s="10" t="s">
        <v>406</v>
      </c>
      <c r="H1233" s="13">
        <v>93.24</v>
      </c>
      <c r="I1233" s="8" t="s">
        <v>15</v>
      </c>
      <c r="J1233" s="8" t="s">
        <v>16</v>
      </c>
      <c r="K1233" s="8">
        <v>0</v>
      </c>
      <c r="L1233" s="8" t="s">
        <v>805</v>
      </c>
      <c r="M1233" s="8" t="s">
        <v>785</v>
      </c>
      <c r="N1233" s="8" t="s">
        <v>786</v>
      </c>
      <c r="O1233" s="43">
        <v>45357</v>
      </c>
      <c r="P1233" s="8">
        <f t="shared" si="39"/>
        <v>1</v>
      </c>
      <c r="Q1233" s="14"/>
    </row>
    <row r="1234" spans="1:17" hidden="1">
      <c r="A1234" s="6">
        <v>1231</v>
      </c>
      <c r="B1234" s="12" t="str">
        <f t="shared" si="38"/>
        <v>07-0158-9234-5910-2000-0000-0019d2590s8519</v>
      </c>
      <c r="C1234" s="12" t="s">
        <v>828</v>
      </c>
      <c r="D1234" s="16" t="s">
        <v>829</v>
      </c>
      <c r="E1234" s="9" t="s">
        <v>4487</v>
      </c>
      <c r="F1234" s="16" t="s">
        <v>4488</v>
      </c>
      <c r="G1234" s="10">
        <v>42833</v>
      </c>
      <c r="H1234" s="13">
        <v>59.36</v>
      </c>
      <c r="I1234" s="8" t="s">
        <v>15</v>
      </c>
      <c r="J1234" s="8" t="s">
        <v>13</v>
      </c>
      <c r="K1234" s="8" t="s">
        <v>780</v>
      </c>
      <c r="L1234" s="8">
        <v>24</v>
      </c>
      <c r="M1234" s="8" t="s">
        <v>782</v>
      </c>
      <c r="N1234" s="8" t="s">
        <v>786</v>
      </c>
      <c r="O1234" s="43">
        <v>42833</v>
      </c>
      <c r="P1234" s="8">
        <f t="shared" si="39"/>
        <v>8</v>
      </c>
      <c r="Q1234" s="14"/>
    </row>
    <row r="1235" spans="1:17" hidden="1">
      <c r="A1235" s="6">
        <v>1232</v>
      </c>
      <c r="B1235" s="12" t="str">
        <f t="shared" si="38"/>
        <v>07-0167-8058-0610-2000-0000-0010f0680w7016</v>
      </c>
      <c r="C1235" s="12" t="s">
        <v>830</v>
      </c>
      <c r="D1235" s="16" t="s">
        <v>831</v>
      </c>
      <c r="E1235" s="9" t="s">
        <v>4489</v>
      </c>
      <c r="F1235" s="16" t="s">
        <v>298</v>
      </c>
      <c r="G1235" s="10">
        <v>43474</v>
      </c>
      <c r="H1235" s="13">
        <v>54</v>
      </c>
      <c r="I1235" s="8" t="s">
        <v>15</v>
      </c>
      <c r="J1235" s="8" t="s">
        <v>13</v>
      </c>
      <c r="K1235" s="8" t="s">
        <v>780</v>
      </c>
      <c r="L1235" s="8" t="s">
        <v>794</v>
      </c>
      <c r="M1235" s="8" t="s">
        <v>782</v>
      </c>
      <c r="N1235" s="8" t="s">
        <v>786</v>
      </c>
      <c r="O1235" s="43">
        <v>43474</v>
      </c>
      <c r="P1235" s="8">
        <f t="shared" si="39"/>
        <v>6</v>
      </c>
      <c r="Q1235" s="14"/>
    </row>
    <row r="1236" spans="1:17" hidden="1">
      <c r="A1236" s="6">
        <v>1233</v>
      </c>
      <c r="B1236" s="12" t="str">
        <f t="shared" si="38"/>
        <v>07-0141-0236-1610-2000-0000-0011d2400u1116</v>
      </c>
      <c r="C1236" s="12" t="s">
        <v>832</v>
      </c>
      <c r="D1236" s="16" t="s">
        <v>833</v>
      </c>
      <c r="E1236" s="9" t="s">
        <v>4490</v>
      </c>
      <c r="F1236" s="16" t="s">
        <v>501</v>
      </c>
      <c r="G1236" s="10">
        <v>43549</v>
      </c>
      <c r="H1236" s="13">
        <v>55</v>
      </c>
      <c r="I1236" s="8" t="s">
        <v>15</v>
      </c>
      <c r="J1236" s="8" t="s">
        <v>16</v>
      </c>
      <c r="K1236" s="8" t="s">
        <v>780</v>
      </c>
      <c r="L1236" s="8" t="s">
        <v>801</v>
      </c>
      <c r="M1236" s="8" t="s">
        <v>785</v>
      </c>
      <c r="N1236" s="8" t="s">
        <v>786</v>
      </c>
      <c r="O1236" s="43">
        <v>43549</v>
      </c>
      <c r="P1236" s="8">
        <f t="shared" si="39"/>
        <v>6</v>
      </c>
      <c r="Q1236" s="14"/>
    </row>
    <row r="1237" spans="1:17" hidden="1">
      <c r="A1237" s="6">
        <v>1234</v>
      </c>
      <c r="B1237" s="12" t="str">
        <f t="shared" si="38"/>
        <v>07-0162-3175-1110-2000-0000-0018h1630t2111</v>
      </c>
      <c r="C1237" s="12" t="s">
        <v>834</v>
      </c>
      <c r="D1237" s="16" t="s">
        <v>835</v>
      </c>
      <c r="E1237" s="9" t="s">
        <v>4491</v>
      </c>
      <c r="F1237" s="16" t="s">
        <v>758</v>
      </c>
      <c r="G1237" s="10">
        <v>43783</v>
      </c>
      <c r="H1237" s="13">
        <v>84.734999999999999</v>
      </c>
      <c r="I1237" s="8" t="s">
        <v>685</v>
      </c>
      <c r="J1237" s="8" t="s">
        <v>686</v>
      </c>
      <c r="K1237" s="8"/>
      <c r="L1237" s="8">
        <v>18</v>
      </c>
      <c r="M1237" s="8" t="s">
        <v>782</v>
      </c>
      <c r="N1237" s="8" t="s">
        <v>786</v>
      </c>
      <c r="O1237" s="43">
        <v>43783</v>
      </c>
      <c r="P1237" s="8">
        <f t="shared" si="39"/>
        <v>5</v>
      </c>
      <c r="Q1237" s="14"/>
    </row>
    <row r="1238" spans="1:17" hidden="1">
      <c r="A1238" s="6">
        <v>1235</v>
      </c>
      <c r="B1238" s="12" t="str">
        <f t="shared" si="38"/>
        <v>07-0141-0236-4110-2000-0000-0019d2400u1411</v>
      </c>
      <c r="C1238" s="12" t="s">
        <v>836</v>
      </c>
      <c r="D1238" s="16" t="s">
        <v>837</v>
      </c>
      <c r="E1238" s="9" t="s">
        <v>4492</v>
      </c>
      <c r="F1238" s="16" t="s">
        <v>826</v>
      </c>
      <c r="G1238" s="10">
        <v>43972</v>
      </c>
      <c r="H1238" s="13">
        <v>79.38</v>
      </c>
      <c r="I1238" s="8" t="s">
        <v>685</v>
      </c>
      <c r="J1238" s="8" t="s">
        <v>687</v>
      </c>
      <c r="K1238" s="8"/>
      <c r="L1238" s="8">
        <v>18</v>
      </c>
      <c r="M1238" s="8" t="s">
        <v>785</v>
      </c>
      <c r="N1238" s="8" t="s">
        <v>786</v>
      </c>
      <c r="O1238" s="43">
        <v>43972</v>
      </c>
      <c r="P1238" s="8">
        <f t="shared" si="39"/>
        <v>5</v>
      </c>
      <c r="Q1238" s="14"/>
    </row>
    <row r="1239" spans="1:17" hidden="1">
      <c r="A1239" s="6">
        <v>1236</v>
      </c>
      <c r="B1239" s="12" t="str">
        <f t="shared" si="38"/>
        <v>07-0141-0236-4610-2000-0000-0014d2400u1416</v>
      </c>
      <c r="C1239" s="12" t="s">
        <v>838</v>
      </c>
      <c r="D1239" s="16" t="s">
        <v>839</v>
      </c>
      <c r="E1239" s="9" t="s">
        <v>4493</v>
      </c>
      <c r="F1239" s="16" t="s">
        <v>826</v>
      </c>
      <c r="G1239" s="10">
        <v>43882</v>
      </c>
      <c r="H1239" s="13">
        <v>79.38</v>
      </c>
      <c r="I1239" s="8" t="s">
        <v>685</v>
      </c>
      <c r="J1239" s="8" t="s">
        <v>687</v>
      </c>
      <c r="K1239" s="8"/>
      <c r="L1239" s="8">
        <v>18</v>
      </c>
      <c r="M1239" s="8" t="s">
        <v>785</v>
      </c>
      <c r="N1239" s="8" t="s">
        <v>786</v>
      </c>
      <c r="O1239" s="43">
        <v>43882</v>
      </c>
      <c r="P1239" s="8">
        <f t="shared" si="39"/>
        <v>5</v>
      </c>
      <c r="Q1239" s="14"/>
    </row>
    <row r="1240" spans="1:17" hidden="1">
      <c r="A1240" s="6">
        <v>1237</v>
      </c>
      <c r="B1240" s="12" t="str">
        <f t="shared" si="38"/>
        <v>07-0141-0236-4710-2000-0000-0017d2400u1417</v>
      </c>
      <c r="C1240" s="12" t="s">
        <v>840</v>
      </c>
      <c r="D1240" s="16" t="s">
        <v>841</v>
      </c>
      <c r="E1240" s="9" t="s">
        <v>4494</v>
      </c>
      <c r="F1240" s="16" t="s">
        <v>826</v>
      </c>
      <c r="G1240" s="10">
        <v>43945</v>
      </c>
      <c r="H1240" s="13">
        <v>79.38</v>
      </c>
      <c r="I1240" s="8" t="s">
        <v>685</v>
      </c>
      <c r="J1240" s="8" t="s">
        <v>687</v>
      </c>
      <c r="K1240" s="8"/>
      <c r="L1240" s="8">
        <v>18</v>
      </c>
      <c r="M1240" s="8" t="s">
        <v>785</v>
      </c>
      <c r="N1240" s="8" t="s">
        <v>786</v>
      </c>
      <c r="O1240" s="43">
        <v>43945</v>
      </c>
      <c r="P1240" s="8">
        <f t="shared" si="39"/>
        <v>5</v>
      </c>
      <c r="Q1240" s="14"/>
    </row>
    <row r="1241" spans="1:17" hidden="1">
      <c r="A1241" s="6">
        <v>1238</v>
      </c>
      <c r="B1241" s="12" t="str">
        <f t="shared" si="38"/>
        <v>07-0121-0394-5110-2000-0000-0011m3200s1511</v>
      </c>
      <c r="C1241" s="12" t="s">
        <v>842</v>
      </c>
      <c r="D1241" s="16" t="s">
        <v>843</v>
      </c>
      <c r="E1241" s="9" t="s">
        <v>4495</v>
      </c>
      <c r="F1241" s="16" t="s">
        <v>758</v>
      </c>
      <c r="G1241" s="10">
        <v>43673</v>
      </c>
      <c r="H1241" s="13">
        <v>99</v>
      </c>
      <c r="I1241" s="8" t="s">
        <v>685</v>
      </c>
      <c r="J1241" s="8" t="s">
        <v>38</v>
      </c>
      <c r="K1241" s="8"/>
      <c r="L1241" s="8">
        <v>18</v>
      </c>
      <c r="M1241" s="8" t="s">
        <v>790</v>
      </c>
      <c r="N1241" s="8" t="s">
        <v>786</v>
      </c>
      <c r="O1241" s="43">
        <v>43673</v>
      </c>
      <c r="P1241" s="8">
        <f t="shared" si="39"/>
        <v>6</v>
      </c>
      <c r="Q1241" s="14"/>
    </row>
    <row r="1242" spans="1:17" hidden="1">
      <c r="A1242" s="6">
        <v>1239</v>
      </c>
      <c r="B1242" s="12" t="str">
        <f t="shared" si="38"/>
        <v>07-0121-0393-5110-2000-0000-0012m3200r1511</v>
      </c>
      <c r="C1242" s="12" t="s">
        <v>844</v>
      </c>
      <c r="D1242" s="16" t="s">
        <v>845</v>
      </c>
      <c r="E1242" s="9" t="s">
        <v>4496</v>
      </c>
      <c r="F1242" s="16" t="s">
        <v>4469</v>
      </c>
      <c r="G1242" s="10">
        <v>43980</v>
      </c>
      <c r="H1242" s="13">
        <v>101.745</v>
      </c>
      <c r="I1242" s="8" t="s">
        <v>685</v>
      </c>
      <c r="J1242" s="8" t="s">
        <v>38</v>
      </c>
      <c r="K1242" s="8">
        <v>0</v>
      </c>
      <c r="L1242" s="8">
        <v>18</v>
      </c>
      <c r="M1242" s="8" t="s">
        <v>812</v>
      </c>
      <c r="N1242" s="8" t="s">
        <v>786</v>
      </c>
      <c r="O1242" s="43">
        <v>43980</v>
      </c>
      <c r="P1242" s="8">
        <f t="shared" si="39"/>
        <v>5</v>
      </c>
      <c r="Q1242" s="14"/>
    </row>
    <row r="1243" spans="1:17" hidden="1">
      <c r="A1243" s="6">
        <v>1240</v>
      </c>
      <c r="B1243" s="12" t="str">
        <f t="shared" si="38"/>
        <v>07-0127-5005-9310-2000-0000-0013a0250t7913</v>
      </c>
      <c r="C1243" s="12" t="s">
        <v>761</v>
      </c>
      <c r="D1243" s="16" t="s">
        <v>846</v>
      </c>
      <c r="E1243" s="9" t="s">
        <v>4497</v>
      </c>
      <c r="F1243" s="16" t="s">
        <v>4469</v>
      </c>
      <c r="G1243" s="10">
        <v>43756</v>
      </c>
      <c r="H1243" s="13">
        <v>99</v>
      </c>
      <c r="I1243" s="8" t="s">
        <v>685</v>
      </c>
      <c r="J1243" s="8" t="s">
        <v>38</v>
      </c>
      <c r="K1243" s="8">
        <v>0</v>
      </c>
      <c r="L1243" s="8">
        <v>18</v>
      </c>
      <c r="M1243" s="8" t="s">
        <v>790</v>
      </c>
      <c r="N1243" s="8" t="s">
        <v>786</v>
      </c>
      <c r="O1243" s="43">
        <v>43756</v>
      </c>
      <c r="P1243" s="8">
        <f t="shared" si="39"/>
        <v>5</v>
      </c>
      <c r="Q1243" s="14"/>
    </row>
    <row r="1244" spans="1:17" hidden="1">
      <c r="A1244" s="6">
        <v>1241</v>
      </c>
      <c r="B1244" s="12" t="str">
        <f t="shared" si="38"/>
        <v>07-0121-0394-4910-2000-0000-0014m3200s1419</v>
      </c>
      <c r="C1244" s="12" t="s">
        <v>760</v>
      </c>
      <c r="D1244" s="16" t="s">
        <v>847</v>
      </c>
      <c r="E1244" s="9" t="s">
        <v>4498</v>
      </c>
      <c r="F1244" s="16" t="s">
        <v>4197</v>
      </c>
      <c r="G1244" s="10">
        <v>43882</v>
      </c>
      <c r="H1244" s="13">
        <v>101.745</v>
      </c>
      <c r="I1244" s="8" t="s">
        <v>685</v>
      </c>
      <c r="J1244" s="8" t="s">
        <v>38</v>
      </c>
      <c r="K1244" s="8">
        <v>0</v>
      </c>
      <c r="L1244" s="8">
        <v>18</v>
      </c>
      <c r="M1244" s="8" t="s">
        <v>790</v>
      </c>
      <c r="N1244" s="8" t="s">
        <v>786</v>
      </c>
      <c r="O1244" s="43">
        <v>43882</v>
      </c>
      <c r="P1244" s="8">
        <f t="shared" si="39"/>
        <v>5</v>
      </c>
      <c r="Q1244" s="14"/>
    </row>
    <row r="1245" spans="1:17" hidden="1">
      <c r="A1245" s="6">
        <v>1242</v>
      </c>
      <c r="B1245" s="12" t="str">
        <f t="shared" si="38"/>
        <v>07-0121-0394-5010-2000-0000-0018m3200s1510</v>
      </c>
      <c r="C1245" s="12" t="s">
        <v>759</v>
      </c>
      <c r="D1245" s="16" t="s">
        <v>848</v>
      </c>
      <c r="E1245" s="9" t="s">
        <v>4499</v>
      </c>
      <c r="F1245" s="16" t="s">
        <v>4197</v>
      </c>
      <c r="G1245" s="10">
        <v>43882</v>
      </c>
      <c r="H1245" s="13">
        <v>101.745</v>
      </c>
      <c r="I1245" s="8" t="s">
        <v>685</v>
      </c>
      <c r="J1245" s="8" t="s">
        <v>38</v>
      </c>
      <c r="K1245" s="8">
        <v>0</v>
      </c>
      <c r="L1245" s="8">
        <v>18</v>
      </c>
      <c r="M1245" s="8" t="s">
        <v>790</v>
      </c>
      <c r="N1245" s="8" t="s">
        <v>786</v>
      </c>
      <c r="O1245" s="43">
        <v>43882</v>
      </c>
      <c r="P1245" s="8">
        <f t="shared" si="39"/>
        <v>5</v>
      </c>
      <c r="Q1245" s="14"/>
    </row>
    <row r="1246" spans="1:17" hidden="1">
      <c r="A1246" s="6">
        <v>1243</v>
      </c>
      <c r="B1246" s="12" t="str">
        <f t="shared" si="38"/>
        <v>07-0121-0587-6010-2000-0000-0019k5200v1610</v>
      </c>
      <c r="C1246" s="12" t="s">
        <v>849</v>
      </c>
      <c r="D1246" s="16" t="s">
        <v>850</v>
      </c>
      <c r="E1246" s="9" t="s">
        <v>852</v>
      </c>
      <c r="F1246" s="16" t="s">
        <v>758</v>
      </c>
      <c r="G1246" s="10">
        <v>45380</v>
      </c>
      <c r="H1246" s="13">
        <v>94.5</v>
      </c>
      <c r="I1246" s="8" t="s">
        <v>685</v>
      </c>
      <c r="J1246" s="8" t="s">
        <v>851</v>
      </c>
      <c r="K1246" s="8"/>
      <c r="L1246" s="8">
        <v>14</v>
      </c>
      <c r="M1246" s="8" t="s">
        <v>790</v>
      </c>
      <c r="N1246" s="8" t="s">
        <v>786</v>
      </c>
      <c r="O1246" s="43">
        <v>45380</v>
      </c>
      <c r="P1246" s="8">
        <f t="shared" si="39"/>
        <v>1</v>
      </c>
      <c r="Q1246" s="14"/>
    </row>
    <row r="1247" spans="1:17" hidden="1">
      <c r="A1247" s="6">
        <v>1244</v>
      </c>
      <c r="B1247" s="12" t="str">
        <f t="shared" si="38"/>
        <v>07-0100-2103-0210-2100-0000-0015a1020r0012</v>
      </c>
      <c r="C1247" s="12" t="s">
        <v>4500</v>
      </c>
      <c r="D1247" s="16" t="s">
        <v>4501</v>
      </c>
      <c r="E1247" s="9" t="s">
        <v>4502</v>
      </c>
      <c r="F1247" s="16" t="s">
        <v>4503</v>
      </c>
      <c r="G1247" s="10">
        <v>45426</v>
      </c>
      <c r="H1247" s="13">
        <v>94.5</v>
      </c>
      <c r="I1247" s="8" t="s">
        <v>685</v>
      </c>
      <c r="J1247" s="8" t="s">
        <v>686</v>
      </c>
      <c r="K1247" s="8"/>
      <c r="L1247" s="8">
        <v>14</v>
      </c>
      <c r="M1247" s="8" t="s">
        <v>782</v>
      </c>
      <c r="N1247" s="8" t="s">
        <v>786</v>
      </c>
      <c r="O1247" s="43">
        <v>45426</v>
      </c>
      <c r="P1247" s="8">
        <f t="shared" si="39"/>
        <v>1</v>
      </c>
      <c r="Q1247" s="14"/>
    </row>
    <row r="1248" spans="1:17" hidden="1">
      <c r="A1248" s="6">
        <v>1245</v>
      </c>
      <c r="B1248" s="12" t="str">
        <f t="shared" si="38"/>
        <v/>
      </c>
      <c r="C1248" s="12"/>
      <c r="D1248" s="8"/>
      <c r="E1248" s="9"/>
      <c r="F1248" s="16"/>
      <c r="G1248" s="10"/>
      <c r="H1248" s="13"/>
      <c r="I1248" s="8"/>
      <c r="J1248" s="8"/>
      <c r="K1248" s="8"/>
      <c r="L1248" s="8"/>
      <c r="M1248" s="8"/>
      <c r="N1248" s="8"/>
      <c r="O1248" s="43"/>
      <c r="P1248" s="8"/>
      <c r="Q1248" s="14"/>
    </row>
    <row r="1249" spans="1:17" hidden="1">
      <c r="A1249" s="6">
        <v>1246</v>
      </c>
      <c r="B1249" s="12" t="str">
        <f t="shared" si="38"/>
        <v/>
      </c>
      <c r="C1249" s="12"/>
      <c r="D1249" s="8"/>
      <c r="E1249" s="9"/>
      <c r="F1249" s="16"/>
      <c r="G1249" s="10"/>
      <c r="H1249" s="13"/>
      <c r="I1249" s="8"/>
      <c r="J1249" s="8"/>
      <c r="K1249" s="8"/>
      <c r="L1249" s="8"/>
      <c r="M1249" s="8"/>
      <c r="N1249" s="8"/>
      <c r="O1249" s="43"/>
      <c r="P1249" s="8"/>
      <c r="Q1249" s="14"/>
    </row>
    <row r="1250" spans="1:17" hidden="1">
      <c r="A1250" s="6">
        <v>1247</v>
      </c>
      <c r="B1250" s="12" t="str">
        <f t="shared" si="38"/>
        <v/>
      </c>
      <c r="C1250" s="12"/>
      <c r="D1250" s="8"/>
      <c r="E1250" s="9"/>
      <c r="F1250" s="16"/>
      <c r="G1250" s="10"/>
      <c r="H1250" s="13"/>
      <c r="I1250" s="8"/>
      <c r="J1250" s="8"/>
      <c r="K1250" s="8"/>
      <c r="L1250" s="8"/>
      <c r="M1250" s="8"/>
      <c r="N1250" s="8"/>
      <c r="O1250" s="43"/>
      <c r="P1250" s="8"/>
      <c r="Q1250" s="14"/>
    </row>
    <row r="1251" spans="1:17" hidden="1">
      <c r="A1251" s="6">
        <v>1248</v>
      </c>
      <c r="B1251" s="12" t="str">
        <f t="shared" si="38"/>
        <v/>
      </c>
      <c r="C1251" s="12"/>
      <c r="D1251" s="8"/>
      <c r="E1251" s="9"/>
      <c r="F1251" s="16"/>
      <c r="G1251" s="10"/>
      <c r="H1251" s="13"/>
      <c r="I1251" s="8"/>
      <c r="J1251" s="8"/>
      <c r="K1251" s="8"/>
      <c r="L1251" s="8"/>
      <c r="M1251" s="8"/>
      <c r="N1251" s="8"/>
      <c r="O1251" s="43"/>
      <c r="P1251" s="8"/>
      <c r="Q1251" s="14"/>
    </row>
  </sheetData>
  <autoFilter ref="A3:Q1251" xr:uid="{08C06B8C-641D-413C-A69F-F6900A9B9E7D}">
    <filterColumn colId="5">
      <filters>
        <filter val="後藤　佳久"/>
        <filter val="後藤　孝子"/>
        <filter val="後藤石油㈱"/>
        <filter val="後藤鉄筋工業㈲"/>
      </filters>
    </filterColumn>
  </autoFilter>
  <customSheetViews>
    <customSheetView guid="{9A9C34E2-FC5B-447D-964F-FDE6053D477E}" scale="90" showPageBreaks="1" fitToPage="1" printArea="1" filter="1" showAutoFilter="1">
      <pane xSplit="5" ySplit="1222" topLeftCell="AQ1224" activePane="bottomRight" state="frozen"/>
      <selection pane="bottomRight" activeCell="AT1223" sqref="AT1223"/>
      <pageMargins left="0.25" right="0.25" top="0.75" bottom="0.75" header="0.3" footer="0.3"/>
      <pageSetup paperSize="8" scale="75" orientation="landscape" r:id="rId1"/>
      <autoFilter ref="A3:BL1253" xr:uid="{82C41626-7292-4C82-B311-DE4F2970EF3B}">
        <filterColumn colId="56">
          <filters>
            <filter val="9/30支払い稟議予定"/>
          </filters>
        </filterColumn>
      </autoFilter>
    </customSheetView>
    <customSheetView guid="{EABB9532-AF77-482E-B642-345C1A8FFEC6}" scale="94" showPageBreaks="1" fitToPage="1" printArea="1" filter="1" showAutoFilter="1" hiddenColumns="1" topLeftCell="AA1">
      <selection activeCell="BF1182" sqref="BF1182"/>
      <pageMargins left="0.25" right="0.25" top="0.75" bottom="0.75" header="0.3" footer="0.3"/>
      <pageSetup paperSize="8" scale="75" orientation="landscape" r:id="rId2"/>
      <autoFilter ref="A3:BL1253" xr:uid="{17A7FFF4-A937-4E55-B32B-E55887430BD4}">
        <filterColumn colId="56">
          <filters>
            <filter val="10/31支払い稟議予定"/>
            <filter val="2024/6/28→10/31支払い稟議予定"/>
          </filters>
        </filterColumn>
      </autoFilter>
    </customSheetView>
    <customSheetView guid="{96F48D94-D6AF-4B30-9F89-D539981DEE65}" scale="96" showPageBreaks="1" fitToPage="1" printArea="1" filter="1" showAutoFilter="1">
      <pane xSplit="5" ySplit="1126" topLeftCell="AG1185" activePane="bottomRight" state="frozen"/>
      <selection pane="bottomRight" activeCell="E1257" sqref="E1257"/>
      <pageMargins left="0.25" right="0.25" top="0.75" bottom="0.75" header="0.3" footer="0.3"/>
      <pageSetup paperSize="8" scale="75" orientation="landscape" r:id="rId3"/>
      <autoFilter ref="A3:BL1253" xr:uid="{37066013-2FB9-4AA3-9717-77A00D205E8D}">
        <filterColumn colId="56">
          <filters>
            <filter val="6/22サコー"/>
            <filter val="事業者名義の押印要"/>
          </filters>
        </filterColumn>
      </autoFilter>
    </customSheetView>
  </customSheetViews>
  <phoneticPr fontId="4"/>
  <conditionalFormatting sqref="B4:B1251">
    <cfRule type="duplicateValues" dxfId="8" priority="3206"/>
  </conditionalFormatting>
  <conditionalFormatting sqref="B3:D1251">
    <cfRule type="containsBlanks" dxfId="7" priority="1">
      <formula>LEN(TRIM(B3))=0</formula>
    </cfRule>
  </conditionalFormatting>
  <conditionalFormatting sqref="B1248:O1251 B4:B1247 G4:Q1173 H1174:Q1175 G1176:Q1238 G1239:O1247 P1239:Q1251">
    <cfRule type="expression" dxfId="6" priority="3205">
      <formula>#REF!</formula>
    </cfRule>
  </conditionalFormatting>
  <conditionalFormatting sqref="C4:C1247">
    <cfRule type="duplicateValues" dxfId="5" priority="4"/>
  </conditionalFormatting>
  <conditionalFormatting sqref="C1248:C1251">
    <cfRule type="duplicateValues" dxfId="4" priority="18"/>
  </conditionalFormatting>
  <conditionalFormatting sqref="C4:F1247">
    <cfRule type="expression" dxfId="3" priority="3">
      <formula>$DJ4</formula>
    </cfRule>
  </conditionalFormatting>
  <conditionalFormatting sqref="D1:D2 E1 G1:P1 D1248:D1048576">
    <cfRule type="duplicateValues" dxfId="2" priority="16"/>
  </conditionalFormatting>
  <conditionalFormatting sqref="D3:D1247">
    <cfRule type="duplicateValues" dxfId="1" priority="2"/>
  </conditionalFormatting>
  <conditionalFormatting sqref="G1174:G1175">
    <cfRule type="expression" dxfId="0" priority="9">
      <formula>$S1174</formula>
    </cfRule>
  </conditionalFormatting>
  <pageMargins left="0.25" right="0.25" top="0.75" bottom="0.75" header="0.3" footer="0.3"/>
  <pageSetup paperSize="8" scale="78" orientation="landscape"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20B4D-8867-4D57-9F17-C0869D747707}">
  <dimension ref="A1:H21"/>
  <sheetViews>
    <sheetView workbookViewId="0">
      <selection activeCell="G1" sqref="G1:H21"/>
    </sheetView>
  </sheetViews>
  <sheetFormatPr defaultRowHeight="18"/>
  <sheetData>
    <row r="1" spans="1:8">
      <c r="A1" s="80" t="s">
        <v>864</v>
      </c>
      <c r="B1" s="38" t="s">
        <v>700</v>
      </c>
      <c r="D1" s="38" t="s">
        <v>865</v>
      </c>
      <c r="E1" s="38" t="s">
        <v>866</v>
      </c>
      <c r="G1" s="38" t="s">
        <v>867</v>
      </c>
      <c r="H1" s="38" t="s">
        <v>868</v>
      </c>
    </row>
    <row r="2" spans="1:8">
      <c r="A2" s="81" t="s">
        <v>869</v>
      </c>
      <c r="B2" s="82" t="s">
        <v>870</v>
      </c>
      <c r="D2" s="14" t="s">
        <v>871</v>
      </c>
      <c r="E2" s="14" t="s">
        <v>872</v>
      </c>
      <c r="G2" s="83">
        <v>1</v>
      </c>
      <c r="H2" s="84">
        <f>100/100</f>
        <v>1</v>
      </c>
    </row>
    <row r="3" spans="1:8">
      <c r="A3" s="81" t="s">
        <v>873</v>
      </c>
      <c r="B3" s="82" t="s">
        <v>874</v>
      </c>
      <c r="D3" s="14" t="s">
        <v>875</v>
      </c>
      <c r="E3" s="14" t="s">
        <v>876</v>
      </c>
      <c r="G3" s="83">
        <v>2</v>
      </c>
      <c r="H3" s="84">
        <f>99.5/100</f>
        <v>0.995</v>
      </c>
    </row>
    <row r="4" spans="1:8">
      <c r="A4" s="81" t="s">
        <v>877</v>
      </c>
      <c r="B4" s="82" t="s">
        <v>878</v>
      </c>
      <c r="D4" s="14"/>
      <c r="E4" s="14"/>
      <c r="G4" s="83">
        <v>3</v>
      </c>
      <c r="H4" s="84">
        <f>99/100</f>
        <v>0.99</v>
      </c>
    </row>
    <row r="5" spans="1:8">
      <c r="A5" s="81" t="s">
        <v>879</v>
      </c>
      <c r="B5" s="82" t="s">
        <v>880</v>
      </c>
      <c r="D5" s="14"/>
      <c r="E5" s="14"/>
      <c r="G5" s="83">
        <v>4</v>
      </c>
      <c r="H5" s="84">
        <f>98.5/100</f>
        <v>0.98499999999999999</v>
      </c>
    </row>
    <row r="6" spans="1:8">
      <c r="A6" s="81" t="s">
        <v>881</v>
      </c>
      <c r="B6" s="82" t="s">
        <v>882</v>
      </c>
      <c r="G6" s="83">
        <v>5</v>
      </c>
      <c r="H6" s="84">
        <f>98/100</f>
        <v>0.98</v>
      </c>
    </row>
    <row r="7" spans="1:8">
      <c r="A7" s="81" t="s">
        <v>883</v>
      </c>
      <c r="B7" s="82" t="s">
        <v>884</v>
      </c>
      <c r="G7" s="83">
        <v>6</v>
      </c>
      <c r="H7" s="84">
        <f>97.5/100</f>
        <v>0.97499999999999998</v>
      </c>
    </row>
    <row r="8" spans="1:8">
      <c r="A8" s="81" t="s">
        <v>885</v>
      </c>
      <c r="B8" s="82" t="s">
        <v>886</v>
      </c>
      <c r="G8" s="83">
        <v>7</v>
      </c>
      <c r="H8" s="84">
        <f>97/100</f>
        <v>0.97</v>
      </c>
    </row>
    <row r="9" spans="1:8">
      <c r="A9" s="81" t="s">
        <v>887</v>
      </c>
      <c r="B9" s="82" t="s">
        <v>888</v>
      </c>
      <c r="G9" s="83">
        <v>8</v>
      </c>
      <c r="H9" s="84">
        <f>96.5/100</f>
        <v>0.96499999999999997</v>
      </c>
    </row>
    <row r="10" spans="1:8">
      <c r="A10" s="85" t="s">
        <v>889</v>
      </c>
      <c r="B10" s="14" t="s">
        <v>890</v>
      </c>
      <c r="G10" s="83">
        <v>9</v>
      </c>
      <c r="H10" s="84">
        <f>96/100</f>
        <v>0.96</v>
      </c>
    </row>
    <row r="11" spans="1:8">
      <c r="G11" s="83">
        <v>10</v>
      </c>
      <c r="H11" s="84">
        <f>95.5/100</f>
        <v>0.95499999999999996</v>
      </c>
    </row>
    <row r="12" spans="1:8">
      <c r="G12" s="83">
        <v>11</v>
      </c>
      <c r="H12" s="84">
        <f>95/100</f>
        <v>0.95</v>
      </c>
    </row>
    <row r="13" spans="1:8">
      <c r="G13" s="83">
        <v>12</v>
      </c>
      <c r="H13" s="84">
        <f>94.5/100</f>
        <v>0.94499999999999995</v>
      </c>
    </row>
    <row r="14" spans="1:8">
      <c r="G14" s="83">
        <v>13</v>
      </c>
      <c r="H14" s="84">
        <f>94/100</f>
        <v>0.94</v>
      </c>
    </row>
    <row r="15" spans="1:8">
      <c r="G15" s="83">
        <v>14</v>
      </c>
      <c r="H15" s="84">
        <f>93.5/100</f>
        <v>0.93500000000000005</v>
      </c>
    </row>
    <row r="16" spans="1:8">
      <c r="G16" s="83">
        <v>15</v>
      </c>
      <c r="H16" s="84">
        <f>93/100</f>
        <v>0.93</v>
      </c>
    </row>
    <row r="17" spans="7:8">
      <c r="G17" s="83">
        <v>16</v>
      </c>
      <c r="H17" s="84">
        <f>92.5/100</f>
        <v>0.92500000000000004</v>
      </c>
    </row>
    <row r="18" spans="7:8">
      <c r="G18" s="83">
        <v>17</v>
      </c>
      <c r="H18" s="84">
        <f>92/100</f>
        <v>0.92</v>
      </c>
    </row>
    <row r="19" spans="7:8">
      <c r="G19" s="83">
        <v>18</v>
      </c>
      <c r="H19" s="84">
        <f>91.5/100</f>
        <v>0.91500000000000004</v>
      </c>
    </row>
    <row r="20" spans="7:8">
      <c r="G20" s="83">
        <v>19</v>
      </c>
      <c r="H20" s="84">
        <f>90/100</f>
        <v>0.9</v>
      </c>
    </row>
    <row r="21" spans="7:8">
      <c r="G21" s="83">
        <v>20</v>
      </c>
      <c r="H21" s="84">
        <f>89.5/100</f>
        <v>0.89500000000000002</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3 u K 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I 9 7 i 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e 4 p Y K I p H u A 4 A A A A R A A A A E w A c A E Z v c m 1 1 b G F z L 1 N l Y 3 R p b 2 4 x L m 0 g o h g A K K A U A A A A A A A A A A A A A A A A A A A A A A A A A A A A K 0 5 N L s n M z 1 M I h t C G 1 g B Q S w E C L Q A U A A I A C A C P e 4 p Y w M A y e a U A A A D 2 A A A A E g A A A A A A A A A A A A A A A A A A A A A A Q 2 9 u Z m l n L 1 B h Y 2 t h Z 2 U u e G 1 s U E s B A i 0 A F A A C A A g A j 3 u K W A / K 6 a u k A A A A 6 Q A A A B M A A A A A A A A A A A A A A A A A 8 Q A A A F t D b 2 5 0 Z W 5 0 X 1 R 5 c G V z X S 5 4 b W x Q S w E C L Q A U A A I A C A C P e 4 p 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C D Y l k 8 w i U q a e R 4 E f 0 n p V Q A A A A A C A A A A A A A D Z g A A w A A A A B A A A A B E E 3 o D 5 I b S A 9 b B d t Y g 7 U G A A A A A A A S A A A C g A A A A E A A A A F W + S / j W c 2 1 / M 0 V A i H l M H l N Q A A A A s a p i 2 n F j 3 j M a M W j c y z W m x e X 1 4 s z Q x c c 8 P i Z d 1 E L X N 9 j d E e o 5 G y k w V n P R W E x v l h v O B c 4 s l j G L T l m Q e m L f q k S + Q T 3 c I 7 i p L W q V f I a I F J 6 K A A g U A A A A y K 0 a q e 0 Q B D o u f o F 0 X A z R m R 5 3 3 m w = < / D a t a M a s h u p > 
</file>

<file path=customXml/itemProps1.xml><?xml version="1.0" encoding="utf-8"?>
<ds:datastoreItem xmlns:ds="http://schemas.openxmlformats.org/officeDocument/2006/customXml" ds:itemID="{92E0E861-120B-4642-B04E-3C9D4E014D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中電_03_1</vt:lpstr>
      <vt:lpstr>抑制申請管理表</vt:lpstr>
      <vt:lpstr>詳細データ</vt:lpstr>
      <vt:lpstr>中電_03_1!Print_Area</vt:lpstr>
      <vt:lpstr>抑制申請管理表!Print_Area</vt:lpstr>
      <vt:lpstr>中電_03_1!Print_Titles</vt:lpstr>
      <vt:lpstr>抑制申請管理表!Print_Titles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優</dc:creator>
  <cp:lastModifiedBy>豊田 聡</cp:lastModifiedBy>
  <cp:lastPrinted>2026-02-24T02:20:40Z</cp:lastPrinted>
  <dcterms:created xsi:type="dcterms:W3CDTF">2024-02-26T23:50:57Z</dcterms:created>
  <dcterms:modified xsi:type="dcterms:W3CDTF">2026-02-27T11:48:24Z</dcterms:modified>
</cp:coreProperties>
</file>